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Documenty\Výuka\Přednášky - naše externí\IOM OP27 - komplet\Cvičení 2 na 1 půldne\"/>
    </mc:Choice>
  </mc:AlternateContent>
  <xr:revisionPtr revIDLastSave="0" documentId="13_ncr:1_{B23F7085-E634-409D-9DF2-461AAB51A6A7}" xr6:coauthVersionLast="47" xr6:coauthVersionMax="47" xr10:uidLastSave="{00000000-0000-0000-0000-000000000000}"/>
  <bookViews>
    <workbookView xWindow="-120" yWindow="-120" windowWidth="29040" windowHeight="15840" xr2:uid="{9C77F23A-B7C0-48B5-AF61-3A068A10F8BF}"/>
  </bookViews>
  <sheets>
    <sheet name="Úvod" sheetId="1" r:id="rId1"/>
    <sheet name="Plán" sheetId="2" r:id="rId2"/>
    <sheet name="DCF Entity" sheetId="3" r:id="rId3"/>
    <sheet name="DCF Equity" sheetId="4" r:id="rId4"/>
    <sheet name="DCF APV" sheetId="5" r:id="rId5"/>
  </sheets>
  <definedNames>
    <definedName name="In">Úvod!$B$46</definedName>
    <definedName name="rok">Úvod!$B$45</definedName>
  </definedNames>
  <calcPr calcId="191029" iterate="1"/>
</workbook>
</file>

<file path=xl/calcChain.xml><?xml version="1.0" encoding="utf-8"?>
<calcChain xmlns="http://schemas.openxmlformats.org/spreadsheetml/2006/main">
  <c r="A4" i="2" l="1"/>
  <c r="B23" i="3"/>
  <c r="C23" i="3"/>
  <c r="D23" i="3"/>
  <c r="E23" i="3"/>
  <c r="B24" i="3"/>
  <c r="C24" i="3"/>
  <c r="D24" i="3"/>
  <c r="C10" i="2"/>
  <c r="C11" i="2"/>
  <c r="D11" i="2"/>
  <c r="E11" i="2"/>
  <c r="B12" i="2"/>
  <c r="D10" i="2"/>
  <c r="E10" i="2"/>
  <c r="E12" i="2"/>
  <c r="E22" i="3"/>
  <c r="B22" i="3"/>
  <c r="C22" i="3"/>
  <c r="D22" i="3"/>
  <c r="B13" i="3"/>
  <c r="E17" i="5"/>
  <c r="C17" i="5"/>
  <c r="D17" i="5"/>
  <c r="B17" i="5"/>
  <c r="B11" i="5"/>
  <c r="B4" i="5"/>
  <c r="C4" i="5" s="1"/>
  <c r="D4" i="5" s="1"/>
  <c r="C11" i="5"/>
  <c r="D11" i="5"/>
  <c r="E11" i="5"/>
  <c r="B16" i="5"/>
  <c r="C16" i="5"/>
  <c r="D16" i="5"/>
  <c r="E16" i="5"/>
  <c r="E44" i="3"/>
  <c r="E43" i="3"/>
  <c r="B43" i="3"/>
  <c r="C43" i="3"/>
  <c r="D43" i="3"/>
  <c r="B4" i="3"/>
  <c r="C4" i="3"/>
  <c r="D4" i="3"/>
  <c r="B34" i="3"/>
  <c r="C34" i="3"/>
  <c r="D34" i="3"/>
  <c r="E34" i="3"/>
  <c r="B44" i="3"/>
  <c r="C44" i="3"/>
  <c r="D44" i="3"/>
  <c r="E22" i="4"/>
  <c r="E21" i="4"/>
  <c r="B21" i="4"/>
  <c r="C21" i="4"/>
  <c r="D21" i="4"/>
  <c r="E14" i="4"/>
  <c r="D14" i="4"/>
  <c r="C14" i="4"/>
  <c r="B4" i="4"/>
  <c r="C4" i="4"/>
  <c r="D4" i="4"/>
  <c r="B14" i="4"/>
  <c r="B22" i="4"/>
  <c r="C22" i="4"/>
  <c r="D22" i="4"/>
  <c r="A5" i="2"/>
  <c r="D9" i="2"/>
  <c r="C9" i="2"/>
  <c r="E9" i="2"/>
  <c r="A6" i="2"/>
  <c r="B9" i="2"/>
  <c r="B6" i="1"/>
  <c r="B12" i="1"/>
  <c r="C12" i="2"/>
  <c r="D12" i="2"/>
</calcChain>
</file>

<file path=xl/sharedStrings.xml><?xml version="1.0" encoding="utf-8"?>
<sst xmlns="http://schemas.openxmlformats.org/spreadsheetml/2006/main" count="127" uniqueCount="97">
  <si>
    <t>VARIANTY METODY DCF</t>
  </si>
  <si>
    <t>Akciová společnost Špagetka, a.s. se zabývá výrobou těstovin. Perspektiva její činnosti</t>
  </si>
  <si>
    <t>je poměrně dobrá. Lze očekávat, že v příštích třech letech její zisky mírně porostou</t>
  </si>
  <si>
    <t>investicemi a v důsledku toho se stabilní výší zisku.</t>
  </si>
  <si>
    <t>Společnost Špagetka má být oceněna třemi základními variantami metody DCF</t>
  </si>
  <si>
    <t>a má být posouzen vliv kapitálové struktury na výsledné ocenění.</t>
  </si>
  <si>
    <t></t>
  </si>
  <si>
    <t>‚</t>
  </si>
  <si>
    <t></t>
  </si>
  <si>
    <t>B) Sladění kapitálových struktur</t>
  </si>
  <si>
    <t>„</t>
  </si>
  <si>
    <t xml:space="preserve">Iteračním postupem uveďte strukturu kapitálu použitou pro výpočet diskontní míry </t>
  </si>
  <si>
    <t>do souladu s výslednou strukturou. Pokud chcete využít automatické iterace, zvolte</t>
  </si>
  <si>
    <t>…</t>
  </si>
  <si>
    <t>Až se budou zadané a výsledné struktury shodovat, porovnejte výsledky</t>
  </si>
  <si>
    <t xml:space="preserve">všech tří variant metody DCF jednak mezi sebou, jednak s původními  </t>
  </si>
  <si>
    <t>†</t>
  </si>
  <si>
    <r>
      <t>©</t>
    </r>
    <r>
      <rPr>
        <i/>
        <sz val="12"/>
        <color indexed="17"/>
        <rFont val="Times New Roman CE"/>
        <family val="1"/>
        <charset val="238"/>
      </rPr>
      <t xml:space="preserve"> Autoři: Pavla Maříková, Miloš Mařík</t>
    </r>
  </si>
  <si>
    <t>rok:</t>
  </si>
  <si>
    <t>In</t>
  </si>
  <si>
    <t>Vybrané údaje z finančního plánu (mil. Kč):</t>
  </si>
  <si>
    <t>Cílová struktura kapitálu podle představ managementu</t>
  </si>
  <si>
    <t xml:space="preserve">     (cizí kapitál / celkový kapitál v tržních hodnotách) pro odhad WACC</t>
  </si>
  <si>
    <t>Úroková míra požadovaná bankou z poskytnutých úvěrů:</t>
  </si>
  <si>
    <t>Sazba daně z příjmů právnických osob:</t>
  </si>
  <si>
    <t>Náklady na vlastní kapitál při nulovém zadlužení:</t>
  </si>
  <si>
    <t>Vybrané údaje z rozvahy - investovaný kapitál (mil. Kč):</t>
  </si>
  <si>
    <t>Bankovní úvěry</t>
  </si>
  <si>
    <t>Vlastní kapitál</t>
  </si>
  <si>
    <t>Investovaný kapitál celkem</t>
  </si>
  <si>
    <t>ËĚËĚËĚËĚËĚËĚËĚËĚËĚË</t>
  </si>
  <si>
    <t>Ocenění metodou DCF Entity (mil. Kč)</t>
  </si>
  <si>
    <t>Propočet volných peněžních toků</t>
  </si>
  <si>
    <t>2. fáze</t>
  </si>
  <si>
    <t>FCFF</t>
  </si>
  <si>
    <t>Propočet kalkulované úrokové míry (WACC)</t>
  </si>
  <si>
    <t>Podíl CK</t>
  </si>
  <si>
    <t>Podíl VK</t>
  </si>
  <si>
    <t>Podíl CK/VK</t>
  </si>
  <si>
    <t>Náklady CK po dani</t>
  </si>
  <si>
    <t>Náklady VK (zadluž.)</t>
  </si>
  <si>
    <r>
      <t>i</t>
    </r>
    <r>
      <rPr>
        <b/>
        <vertAlign val="subscript"/>
        <sz val="12"/>
        <rFont val="Times New Roman CE"/>
        <family val="1"/>
        <charset val="238"/>
      </rPr>
      <t>K</t>
    </r>
    <r>
      <rPr>
        <b/>
        <sz val="12"/>
        <rFont val="Times New Roman CE"/>
        <charset val="238"/>
      </rPr>
      <t xml:space="preserve"> (WACC)</t>
    </r>
  </si>
  <si>
    <t>Propočet hodnoty podniku k začátku každého plánovaného roku a k datu ocenění</t>
  </si>
  <si>
    <t>Hodnota brutto k 1.1.</t>
  </si>
  <si>
    <t>Hodnota netto k 1.1.</t>
  </si>
  <si>
    <t>Výsledný podíl CK/K</t>
  </si>
  <si>
    <t>Hodnota netto</t>
  </si>
  <si>
    <t>Ocenění metodou DCF Equity (mil. Kč)</t>
  </si>
  <si>
    <t>FCFE</t>
  </si>
  <si>
    <t>Propočet kalkulované úrokové míry (náklady vlastního kapitálu)</t>
  </si>
  <si>
    <r>
      <t>i</t>
    </r>
    <r>
      <rPr>
        <b/>
        <vertAlign val="subscript"/>
        <sz val="12"/>
        <rFont val="Times New Roman CE"/>
        <family val="1"/>
        <charset val="238"/>
      </rPr>
      <t>K</t>
    </r>
    <r>
      <rPr>
        <b/>
        <sz val="12"/>
        <rFont val="Times New Roman CE"/>
        <charset val="238"/>
      </rPr>
      <t xml:space="preserve"> (n</t>
    </r>
    <r>
      <rPr>
        <b/>
        <vertAlign val="subscript"/>
        <sz val="12"/>
        <rFont val="Times New Roman CE"/>
        <family val="1"/>
        <charset val="238"/>
      </rPr>
      <t>VK</t>
    </r>
    <r>
      <rPr>
        <b/>
        <sz val="12"/>
        <rFont val="Times New Roman CE"/>
        <charset val="238"/>
      </rPr>
      <t xml:space="preserve"> při zadlužení)</t>
    </r>
  </si>
  <si>
    <t>Ocenění metodou DCF APV (mil. Kč)</t>
  </si>
  <si>
    <t>Pro FCFF</t>
  </si>
  <si>
    <t>Pro daňový štít</t>
  </si>
  <si>
    <t>SH FCFF</t>
  </si>
  <si>
    <t>Daňový štít (roční)</t>
  </si>
  <si>
    <t>SH daňového štítu</t>
  </si>
  <si>
    <r>
      <t>Hodnota brutto</t>
    </r>
    <r>
      <rPr>
        <b/>
        <sz val="11"/>
        <rFont val="Times New Roman CE"/>
        <family val="1"/>
        <charset val="238"/>
      </rPr>
      <t xml:space="preserve"> k 1.1.</t>
    </r>
  </si>
  <si>
    <t>a) Ocenění podle cílové struktury kapitálu</t>
  </si>
  <si>
    <t>Propočet hodnoty podniku k datu ocenění</t>
  </si>
  <si>
    <t>Odúročitel</t>
  </si>
  <si>
    <t>Diskontované FCFF</t>
  </si>
  <si>
    <t>Hodnota brutto</t>
  </si>
  <si>
    <t>CK k datu ocenění</t>
  </si>
  <si>
    <t>b) Ocenění podle vyladěné struktury kapitálu</t>
  </si>
  <si>
    <t>A PROBLÉM KAPITÁLOVÉ STRUKTURY</t>
  </si>
  <si>
    <t>Úkoly - doporučený postup práce:</t>
  </si>
  <si>
    <t xml:space="preserve">A) Ocenění při použití cílové struktury </t>
  </si>
  <si>
    <r>
      <t>n</t>
    </r>
    <r>
      <rPr>
        <vertAlign val="subscript"/>
        <sz val="12"/>
        <rFont val="Times New Roman CE"/>
        <charset val="238"/>
      </rPr>
      <t>VK</t>
    </r>
    <r>
      <rPr>
        <sz val="12"/>
        <rFont val="Times New Roman CE"/>
        <charset val="238"/>
      </rPr>
      <t xml:space="preserve"> zadlužené z nezadlužených.</t>
    </r>
  </si>
  <si>
    <t>Udělejte kontrolní propočet struktury kapitálu k datu ocenění a porovnejte se</t>
  </si>
  <si>
    <t>strukturou použitou pro výpočet diskontní míry.</t>
  </si>
  <si>
    <t xml:space="preserve">  - V tabulce pro diskontní míru připravit vzorce tak, aby později mohla být v každém roce </t>
  </si>
  <si>
    <t xml:space="preserve">    jiná struktura kapitálu a tím pádem i jiná diskontní míra.</t>
  </si>
  <si>
    <t xml:space="preserve">     k datu ocenění, ale i k počátku každého roku.</t>
  </si>
  <si>
    <t xml:space="preserve">  - Pro každý rok udělat kontrolní propočet výsledné struktury kapitálu.</t>
  </si>
  <si>
    <t>Pro metodu DCF entity připravte tabulku, která později umožní vylaďovat kapitálovou strukturu:</t>
  </si>
  <si>
    <t>Stejným způsobem připravte tabulky pro metodu DCF equity a DCF APV.</t>
  </si>
  <si>
    <t>Porovnejte hodnoty podniku získané třemi metodami s použitím cílové struktury kapitálu.</t>
  </si>
  <si>
    <t>Soubor s vyplněnými tabulkami při použití cílové struktury si uložte.</t>
  </si>
  <si>
    <t xml:space="preserve">výsledky podle výchozího zadání. </t>
  </si>
  <si>
    <t>cílové struktuře a druhý soubor s oceněním při vyladěné struktuře).</t>
  </si>
  <si>
    <t></t>
  </si>
  <si>
    <t></t>
  </si>
  <si>
    <t></t>
  </si>
  <si>
    <t>Oceňte podnik metodou DCF entity klasickým způsobem s tím, že je třeba dopočítat</t>
  </si>
  <si>
    <t>FCF</t>
  </si>
  <si>
    <t xml:space="preserve">  - Tabulku s výpočtem hodnoty podniku připravit tak, aby obsahovala hodnoty nejen </t>
  </si>
  <si>
    <t>Vyladění udělejte postupně pro jednotlivé metody.</t>
  </si>
  <si>
    <r>
      <t xml:space="preserve">Soubor si uložte pod jiným názvem </t>
    </r>
    <r>
      <rPr>
        <sz val="12"/>
        <rFont val="Times New Roman CE"/>
        <charset val="238"/>
      </rPr>
      <t>(budete pak mít jeden soubor s oceněním při</t>
    </r>
  </si>
  <si>
    <t>Cizí kapitál</t>
  </si>
  <si>
    <t>příkaz Soubor - Možnosti - Vzorce a zatrhněte pole Povolit iterativní přepočet.</t>
  </si>
  <si>
    <t>Vybrané údaje z výsledovky:</t>
  </si>
  <si>
    <t>Podnik bude bankovní úvěry obnovovat stabilně na současné úrovni.</t>
  </si>
  <si>
    <t>Tržní hodnota bankovních úvěrů je stejná jako účetní hodnota.</t>
  </si>
  <si>
    <t>Podnik nemá žádný provozně nepotřebný majetek.</t>
  </si>
  <si>
    <t>Informace k nákladům kapitálu:</t>
  </si>
  <si>
    <t>Výsledek pro kontrolu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</si>
</sst>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0_0"/>
    <numFmt numFmtId="165" formatCode="0.00%_0"/>
    <numFmt numFmtId="166" formatCode="#,##0.0000_0_0"/>
  </numFmts>
  <fonts count="23" x14ac:knownFonts="1">
    <font>
      <sz val="12"/>
      <name val="Times New Roman CE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i/>
      <u/>
      <sz val="18"/>
      <color indexed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color indexed="12"/>
      <name val="Times New Roman CE"/>
      <family val="1"/>
      <charset val="238"/>
    </font>
    <font>
      <sz val="12"/>
      <name val="Wingdings"/>
      <charset val="2"/>
    </font>
    <font>
      <i/>
      <sz val="18"/>
      <color indexed="17"/>
      <name val="Times New Roman CE"/>
      <family val="1"/>
      <charset val="238"/>
    </font>
    <font>
      <i/>
      <sz val="12"/>
      <color indexed="17"/>
      <name val="Times New Roman CE"/>
      <family val="1"/>
      <charset val="238"/>
    </font>
    <font>
      <b/>
      <sz val="14"/>
      <color indexed="10"/>
      <name val="Times New Roman CE"/>
      <family val="1"/>
      <charset val="238"/>
    </font>
    <font>
      <b/>
      <sz val="12"/>
      <color indexed="17"/>
      <name val="Times New Roman CE"/>
      <charset val="238"/>
    </font>
    <font>
      <b/>
      <sz val="12"/>
      <color indexed="16"/>
      <name val="Times New Roman CE"/>
      <charset val="238"/>
    </font>
    <font>
      <sz val="14"/>
      <color indexed="42"/>
      <name val="Times New Roman CE"/>
      <charset val="238"/>
    </font>
    <font>
      <sz val="12"/>
      <color indexed="42"/>
      <name val="Times New Roman CE"/>
      <charset val="238"/>
    </font>
    <font>
      <sz val="12"/>
      <color indexed="53"/>
      <name val="Wingdings"/>
      <charset val="2"/>
    </font>
    <font>
      <b/>
      <vertAlign val="subscript"/>
      <sz val="12"/>
      <name val="Times New Roman CE"/>
      <family val="1"/>
      <charset val="238"/>
    </font>
    <font>
      <vertAlign val="subscript"/>
      <sz val="12"/>
      <name val="Times New Roman CE"/>
      <charset val="238"/>
    </font>
    <font>
      <b/>
      <sz val="11"/>
      <name val="Times New Roman CE"/>
      <family val="1"/>
      <charset val="238"/>
    </font>
    <font>
      <b/>
      <sz val="14"/>
      <name val="Wingdings"/>
      <charset val="2"/>
    </font>
    <font>
      <b/>
      <sz val="12"/>
      <color indexed="16"/>
      <name val="Times New Roman CE"/>
      <family val="1"/>
      <charset val="238"/>
    </font>
    <font>
      <b/>
      <sz val="12"/>
      <color indexed="10"/>
      <name val="Times New Roman CE"/>
      <charset val="238"/>
    </font>
    <font>
      <sz val="12"/>
      <color indexed="9"/>
      <name val="Times New Roman CE"/>
      <charset val="238"/>
    </font>
    <font>
      <sz val="12"/>
      <color theme="4"/>
      <name val="Times New Roman CE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1" fillId="0" borderId="1" xfId="0" applyFont="1" applyBorder="1"/>
    <xf numFmtId="0" fontId="0" fillId="0" borderId="0" xfId="0" applyAlignment="1">
      <alignment horizontal="centerContinuous"/>
    </xf>
    <xf numFmtId="0" fontId="4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0" fontId="9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9" fontId="0" fillId="0" borderId="6" xfId="1" applyFont="1" applyBorder="1"/>
    <xf numFmtId="0" fontId="0" fillId="0" borderId="1" xfId="0" applyBorder="1"/>
    <xf numFmtId="0" fontId="10" fillId="0" borderId="1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Border="1"/>
    <xf numFmtId="0" fontId="5" fillId="0" borderId="1" xfId="0" applyFont="1" applyBorder="1"/>
    <xf numFmtId="0" fontId="0" fillId="0" borderId="9" xfId="0" applyBorder="1"/>
    <xf numFmtId="0" fontId="11" fillId="0" borderId="10" xfId="0" applyFont="1" applyBorder="1"/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" fillId="0" borderId="11" xfId="0" applyFont="1" applyBorder="1"/>
    <xf numFmtId="0" fontId="1" fillId="0" borderId="10" xfId="0" applyFont="1" applyBorder="1"/>
    <xf numFmtId="0" fontId="1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0" fillId="0" borderId="1" xfId="0" applyNumberFormat="1" applyBorder="1"/>
    <xf numFmtId="164" fontId="1" fillId="0" borderId="1" xfId="0" applyNumberFormat="1" applyFont="1" applyBorder="1"/>
    <xf numFmtId="164" fontId="0" fillId="0" borderId="7" xfId="0" applyNumberFormat="1" applyBorder="1"/>
    <xf numFmtId="164" fontId="1" fillId="0" borderId="6" xfId="0" applyNumberFormat="1" applyFont="1" applyBorder="1"/>
    <xf numFmtId="164" fontId="11" fillId="0" borderId="12" xfId="0" applyNumberFormat="1" applyFont="1" applyBorder="1"/>
    <xf numFmtId="165" fontId="0" fillId="0" borderId="13" xfId="1" applyNumberFormat="1" applyFont="1" applyBorder="1"/>
    <xf numFmtId="165" fontId="0" fillId="0" borderId="1" xfId="1" applyNumberFormat="1" applyFont="1" applyBorder="1"/>
    <xf numFmtId="165" fontId="1" fillId="0" borderId="1" xfId="1" applyNumberFormat="1" applyFont="1" applyBorder="1"/>
    <xf numFmtId="164" fontId="0" fillId="0" borderId="13" xfId="0" applyNumberFormat="1" applyBorder="1"/>
    <xf numFmtId="165" fontId="2" fillId="0" borderId="1" xfId="1" applyNumberFormat="1" applyBorder="1"/>
    <xf numFmtId="164" fontId="1" fillId="0" borderId="12" xfId="0" applyNumberFormat="1" applyFont="1" applyBorder="1"/>
    <xf numFmtId="165" fontId="2" fillId="0" borderId="13" xfId="1" applyNumberFormat="1" applyBorder="1"/>
    <xf numFmtId="165" fontId="0" fillId="0" borderId="0" xfId="1" applyNumberFormat="1" applyFont="1" applyBorder="1"/>
    <xf numFmtId="165" fontId="0" fillId="0" borderId="0" xfId="0" applyNumberFormat="1"/>
    <xf numFmtId="0" fontId="18" fillId="0" borderId="0" xfId="0" applyFont="1" applyAlignment="1">
      <alignment horizontal="right"/>
    </xf>
    <xf numFmtId="0" fontId="19" fillId="0" borderId="0" xfId="0" applyFont="1"/>
    <xf numFmtId="0" fontId="0" fillId="0" borderId="14" xfId="0" applyBorder="1"/>
    <xf numFmtId="164" fontId="1" fillId="0" borderId="0" xfId="0" applyNumberFormat="1" applyFont="1"/>
    <xf numFmtId="0" fontId="0" fillId="0" borderId="10" xfId="0" applyBorder="1"/>
    <xf numFmtId="164" fontId="0" fillId="0" borderId="12" xfId="0" applyNumberFormat="1" applyBorder="1"/>
    <xf numFmtId="166" fontId="0" fillId="0" borderId="12" xfId="0" applyNumberFormat="1" applyBorder="1"/>
    <xf numFmtId="0" fontId="2" fillId="0" borderId="11" xfId="0" applyFont="1" applyBorder="1"/>
    <xf numFmtId="164" fontId="2" fillId="0" borderId="6" xfId="0" applyNumberFormat="1" applyFont="1" applyBorder="1"/>
    <xf numFmtId="0" fontId="2" fillId="0" borderId="0" xfId="0" applyFont="1"/>
    <xf numFmtId="164" fontId="2" fillId="0" borderId="0" xfId="0" applyNumberFormat="1" applyFont="1"/>
    <xf numFmtId="164" fontId="2" fillId="0" borderId="11" xfId="0" applyNumberFormat="1" applyFont="1" applyBorder="1"/>
    <xf numFmtId="0" fontId="2" fillId="0" borderId="4" xfId="0" applyFont="1" applyBorder="1"/>
    <xf numFmtId="10" fontId="2" fillId="0" borderId="1" xfId="1" applyNumberFormat="1" applyFont="1" applyBorder="1" applyAlignment="1">
      <alignment horizontal="center"/>
    </xf>
    <xf numFmtId="0" fontId="11" fillId="0" borderId="15" xfId="0" applyFont="1" applyBorder="1"/>
    <xf numFmtId="164" fontId="11" fillId="0" borderId="10" xfId="0" applyNumberFormat="1" applyFont="1" applyBorder="1"/>
    <xf numFmtId="0" fontId="1" fillId="0" borderId="2" xfId="0" applyFont="1" applyBorder="1"/>
    <xf numFmtId="164" fontId="1" fillId="0" borderId="9" xfId="0" applyNumberFormat="1" applyFont="1" applyBorder="1"/>
    <xf numFmtId="10" fontId="2" fillId="0" borderId="0" xfId="1" applyNumberFormat="1" applyFont="1" applyBorder="1" applyAlignment="1">
      <alignment horizontal="center"/>
    </xf>
    <xf numFmtId="0" fontId="20" fillId="0" borderId="0" xfId="0" applyFont="1"/>
    <xf numFmtId="9" fontId="0" fillId="0" borderId="7" xfId="1" applyFont="1" applyBorder="1"/>
    <xf numFmtId="0" fontId="21" fillId="0" borderId="0" xfId="0" applyFont="1"/>
    <xf numFmtId="0" fontId="2" fillId="0" borderId="10" xfId="0" applyFont="1" applyBorder="1"/>
    <xf numFmtId="164" fontId="2" fillId="0" borderId="12" xfId="0" applyNumberFormat="1" applyFont="1" applyBorder="1"/>
    <xf numFmtId="9" fontId="2" fillId="0" borderId="13" xfId="1" applyFont="1" applyFill="1" applyBorder="1"/>
    <xf numFmtId="9" fontId="0" fillId="0" borderId="13" xfId="1" applyFont="1" applyBorder="1"/>
    <xf numFmtId="0" fontId="3" fillId="0" borderId="0" xfId="0" applyFont="1" applyAlignment="1">
      <alignment horizontal="center"/>
    </xf>
    <xf numFmtId="165" fontId="2" fillId="0" borderId="0" xfId="1" applyNumberFormat="1" applyBorder="1"/>
    <xf numFmtId="164" fontId="22" fillId="0" borderId="13" xfId="0" applyNumberFormat="1" applyFont="1" applyBorder="1"/>
    <xf numFmtId="0" fontId="22" fillId="0" borderId="1" xfId="0" applyFont="1" applyFill="1" applyBorder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42</xdr:row>
      <xdr:rowOff>47625</xdr:rowOff>
    </xdr:from>
    <xdr:to>
      <xdr:col>6</xdr:col>
      <xdr:colOff>123825</xdr:colOff>
      <xdr:row>45</xdr:row>
      <xdr:rowOff>95250</xdr:rowOff>
    </xdr:to>
    <xdr:sp macro="" textlink="">
      <xdr:nvSpPr>
        <xdr:cNvPr id="1032" name="text 2">
          <a:extLst>
            <a:ext uri="{FF2B5EF4-FFF2-40B4-BE49-F238E27FC236}">
              <a16:creationId xmlns:a16="http://schemas.microsoft.com/office/drawing/2014/main" id="{7A13B1EC-8D69-DAFF-204C-9A8D45E95E7F}"/>
            </a:ext>
          </a:extLst>
        </xdr:cNvPr>
        <xdr:cNvSpPr txBox="1">
          <a:spLocks noChangeArrowheads="1"/>
        </xdr:cNvSpPr>
      </xdr:nvSpPr>
      <xdr:spPr bwMode="auto">
        <a:xfrm>
          <a:off x="4895850" y="7972425"/>
          <a:ext cx="561975" cy="638175"/>
        </a:xfrm>
        <a:prstGeom prst="rect">
          <a:avLst/>
        </a:prstGeom>
        <a:solidFill>
          <a:srgbClr val="FFFFFF"/>
        </a:solidFill>
        <a:ln w="1">
          <a:solidFill>
            <a:srgbClr val="800080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cs-CZ" sz="1000" b="0" i="1" u="none" strike="noStrike" baseline="0">
              <a:solidFill>
                <a:srgbClr val="800080"/>
              </a:solidFill>
              <a:latin typeface="Times New Roman CE"/>
              <a:cs typeface="Times New Roman CE"/>
            </a:rPr>
            <a:t>Počítejte hodnoty od zadu.</a:t>
          </a:r>
        </a:p>
      </xdr:txBody>
    </xdr:sp>
    <xdr:clientData/>
  </xdr:twoCellAnchor>
  <xdr:twoCellAnchor>
    <xdr:from>
      <xdr:col>5</xdr:col>
      <xdr:colOff>28575</xdr:colOff>
      <xdr:row>43</xdr:row>
      <xdr:rowOff>19050</xdr:rowOff>
    </xdr:from>
    <xdr:to>
      <xdr:col>5</xdr:col>
      <xdr:colOff>342900</xdr:colOff>
      <xdr:row>44</xdr:row>
      <xdr:rowOff>95250</xdr:rowOff>
    </xdr:to>
    <xdr:sp macro="" textlink="">
      <xdr:nvSpPr>
        <xdr:cNvPr id="1081" name="Line 9">
          <a:extLst>
            <a:ext uri="{FF2B5EF4-FFF2-40B4-BE49-F238E27FC236}">
              <a16:creationId xmlns:a16="http://schemas.microsoft.com/office/drawing/2014/main" id="{C45819B3-0EEA-FA9B-08DF-B97A2CDF8376}"/>
            </a:ext>
          </a:extLst>
        </xdr:cNvPr>
        <xdr:cNvSpPr>
          <a:spLocks noChangeShapeType="1"/>
        </xdr:cNvSpPr>
      </xdr:nvSpPr>
      <xdr:spPr bwMode="auto">
        <a:xfrm flipH="1">
          <a:off x="4581525" y="8134350"/>
          <a:ext cx="314325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20</xdr:row>
      <xdr:rowOff>28575</xdr:rowOff>
    </xdr:from>
    <xdr:to>
      <xdr:col>6</xdr:col>
      <xdr:colOff>133350</xdr:colOff>
      <xdr:row>23</xdr:row>
      <xdr:rowOff>171450</xdr:rowOff>
    </xdr:to>
    <xdr:sp macro="" textlink="">
      <xdr:nvSpPr>
        <xdr:cNvPr id="2050" name="text 2">
          <a:extLst>
            <a:ext uri="{FF2B5EF4-FFF2-40B4-BE49-F238E27FC236}">
              <a16:creationId xmlns:a16="http://schemas.microsoft.com/office/drawing/2014/main" id="{FF112425-54B9-676B-0715-0473A445DDF0}"/>
            </a:ext>
          </a:extLst>
        </xdr:cNvPr>
        <xdr:cNvSpPr txBox="1">
          <a:spLocks noChangeArrowheads="1"/>
        </xdr:cNvSpPr>
      </xdr:nvSpPr>
      <xdr:spPr bwMode="auto">
        <a:xfrm>
          <a:off x="4933950" y="4286250"/>
          <a:ext cx="561975" cy="742950"/>
        </a:xfrm>
        <a:prstGeom prst="rect">
          <a:avLst/>
        </a:prstGeom>
        <a:solidFill>
          <a:srgbClr val="FFFFFF"/>
        </a:solidFill>
        <a:ln w="1">
          <a:solidFill>
            <a:srgbClr val="800080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cs-CZ" sz="1000" b="0" i="1" u="none" strike="noStrike" baseline="0">
              <a:solidFill>
                <a:srgbClr val="800080"/>
              </a:solidFill>
              <a:latin typeface="Times New Roman CE"/>
              <a:cs typeface="Times New Roman CE"/>
            </a:rPr>
            <a:t>Počítejte hodnoty od zadu.</a:t>
          </a:r>
        </a:p>
      </xdr:txBody>
    </xdr:sp>
    <xdr:clientData/>
  </xdr:twoCellAnchor>
  <xdr:twoCellAnchor>
    <xdr:from>
      <xdr:col>5</xdr:col>
      <xdr:colOff>9525</xdr:colOff>
      <xdr:row>20</xdr:row>
      <xdr:rowOff>180975</xdr:rowOff>
    </xdr:from>
    <xdr:to>
      <xdr:col>5</xdr:col>
      <xdr:colOff>361950</xdr:colOff>
      <xdr:row>22</xdr:row>
      <xdr:rowOff>104775</xdr:rowOff>
    </xdr:to>
    <xdr:sp macro="" textlink="">
      <xdr:nvSpPr>
        <xdr:cNvPr id="2099" name="Line 3">
          <a:extLst>
            <a:ext uri="{FF2B5EF4-FFF2-40B4-BE49-F238E27FC236}">
              <a16:creationId xmlns:a16="http://schemas.microsoft.com/office/drawing/2014/main" id="{14329EC0-436A-85F0-3FD5-64A2F32F45CE}"/>
            </a:ext>
          </a:extLst>
        </xdr:cNvPr>
        <xdr:cNvSpPr>
          <a:spLocks noChangeShapeType="1"/>
        </xdr:cNvSpPr>
      </xdr:nvSpPr>
      <xdr:spPr bwMode="auto">
        <a:xfrm flipH="1">
          <a:off x="4572000" y="4238625"/>
          <a:ext cx="3524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447675</xdr:colOff>
      <xdr:row>15</xdr:row>
      <xdr:rowOff>76200</xdr:rowOff>
    </xdr:from>
    <xdr:to>
      <xdr:col>6</xdr:col>
      <xdr:colOff>209550</xdr:colOff>
      <xdr:row>19</xdr:row>
      <xdr:rowOff>19050</xdr:rowOff>
    </xdr:to>
    <xdr:sp macro="" textlink="">
      <xdr:nvSpPr>
        <xdr:cNvPr id="3073" name="text 1">
          <a:extLst>
            <a:ext uri="{FF2B5EF4-FFF2-40B4-BE49-F238E27FC236}">
              <a16:creationId xmlns:a16="http://schemas.microsoft.com/office/drawing/2014/main" id="{19E8AACE-0FD7-B264-DFD6-3495D1D44A68}"/>
            </a:ext>
          </a:extLst>
        </xdr:cNvPr>
        <xdr:cNvSpPr txBox="1">
          <a:spLocks noChangeArrowheads="1"/>
        </xdr:cNvSpPr>
      </xdr:nvSpPr>
      <xdr:spPr bwMode="auto">
        <a:xfrm>
          <a:off x="5086350" y="3114675"/>
          <a:ext cx="561975" cy="742950"/>
        </a:xfrm>
        <a:prstGeom prst="rect">
          <a:avLst/>
        </a:prstGeom>
        <a:solidFill>
          <a:srgbClr val="FFFFFF"/>
        </a:solidFill>
        <a:ln w="1">
          <a:solidFill>
            <a:srgbClr val="800080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cs-CZ" sz="1000" b="0" i="1" u="none" strike="noStrike" baseline="0">
              <a:solidFill>
                <a:srgbClr val="800080"/>
              </a:solidFill>
              <a:latin typeface="Times New Roman CE"/>
              <a:cs typeface="Times New Roman CE"/>
            </a:rPr>
            <a:t>Počítejte hodnoty od zadu.</a:t>
          </a:r>
        </a:p>
      </xdr:txBody>
    </xdr:sp>
    <xdr:clientData/>
  </xdr:twoCellAnchor>
  <xdr:twoCellAnchor>
    <xdr:from>
      <xdr:col>5</xdr:col>
      <xdr:colOff>38100</xdr:colOff>
      <xdr:row>16</xdr:row>
      <xdr:rowOff>85725</xdr:rowOff>
    </xdr:from>
    <xdr:to>
      <xdr:col>5</xdr:col>
      <xdr:colOff>447675</xdr:colOff>
      <xdr:row>17</xdr:row>
      <xdr:rowOff>104775</xdr:rowOff>
    </xdr:to>
    <xdr:sp macro="" textlink="">
      <xdr:nvSpPr>
        <xdr:cNvPr id="3122" name="Line 2">
          <a:extLst>
            <a:ext uri="{FF2B5EF4-FFF2-40B4-BE49-F238E27FC236}">
              <a16:creationId xmlns:a16="http://schemas.microsoft.com/office/drawing/2014/main" id="{96015603-CEE3-F6FE-7EAE-A6771AD3E742}"/>
            </a:ext>
          </a:extLst>
        </xdr:cNvPr>
        <xdr:cNvSpPr>
          <a:spLocks noChangeShapeType="1"/>
        </xdr:cNvSpPr>
      </xdr:nvSpPr>
      <xdr:spPr bwMode="auto">
        <a:xfrm flipH="1">
          <a:off x="4676775" y="3324225"/>
          <a:ext cx="409575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C3B5E-DF23-4A8D-8253-106622452445}">
  <dimension ref="A1:J46"/>
  <sheetViews>
    <sheetView showGridLines="0" tabSelected="1" workbookViewId="0"/>
  </sheetViews>
  <sheetFormatPr defaultRowHeight="15.75" x14ac:dyDescent="0.25"/>
  <cols>
    <col min="1" max="1" width="2.75" customWidth="1"/>
    <col min="2" max="2" width="7.125" customWidth="1"/>
    <col min="9" max="9" width="8.75" customWidth="1"/>
    <col min="10" max="10" width="10.125" customWidth="1"/>
  </cols>
  <sheetData>
    <row r="1" spans="2:10" ht="23.25" x14ac:dyDescent="0.35">
      <c r="B1" s="69" t="s">
        <v>0</v>
      </c>
      <c r="C1" s="69"/>
      <c r="D1" s="69"/>
      <c r="E1" s="69"/>
      <c r="F1" s="69"/>
      <c r="G1" s="69"/>
      <c r="H1" s="69"/>
      <c r="I1" s="69"/>
      <c r="J1" s="69"/>
    </row>
    <row r="2" spans="2:10" ht="29.25" customHeight="1" x14ac:dyDescent="0.35">
      <c r="B2" s="69" t="s">
        <v>65</v>
      </c>
      <c r="C2" s="69"/>
      <c r="D2" s="69"/>
      <c r="E2" s="69"/>
      <c r="F2" s="69"/>
      <c r="G2" s="69"/>
      <c r="H2" s="69"/>
      <c r="I2" s="69"/>
      <c r="J2" s="69"/>
    </row>
    <row r="3" spans="2:10" ht="11.25" customHeight="1" x14ac:dyDescent="0.25">
      <c r="B3" s="3"/>
    </row>
    <row r="4" spans="2:10" x14ac:dyDescent="0.25">
      <c r="B4" s="3" t="s">
        <v>1</v>
      </c>
    </row>
    <row r="5" spans="2:10" x14ac:dyDescent="0.25">
      <c r="B5" t="s">
        <v>2</v>
      </c>
    </row>
    <row r="6" spans="2:10" x14ac:dyDescent="0.25">
      <c r="B6" t="str">
        <f>"(při zvyšujících se investicích). Od roku "&amp;FIXED(rok+3,0,TRUE)&amp;" již podnik počítá pouze s obnovovacími"</f>
        <v>(při zvyšujících se investicích). Od roku 2027 již podnik počítá pouze s obnovovacími</v>
      </c>
    </row>
    <row r="7" spans="2:10" x14ac:dyDescent="0.25">
      <c r="B7" t="s">
        <v>3</v>
      </c>
    </row>
    <row r="8" spans="2:10" ht="6.75" customHeight="1" x14ac:dyDescent="0.25"/>
    <row r="9" spans="2:10" x14ac:dyDescent="0.25">
      <c r="B9" t="s">
        <v>4</v>
      </c>
    </row>
    <row r="10" spans="2:10" x14ac:dyDescent="0.25">
      <c r="B10" t="s">
        <v>5</v>
      </c>
    </row>
    <row r="11" spans="2:10" ht="9.75" customHeight="1" x14ac:dyDescent="0.25"/>
    <row r="12" spans="2:10" x14ac:dyDescent="0.25">
      <c r="B12" s="4" t="str">
        <f>"Ocenění bude provedeno k 1. 1. "&amp;FIXED(rok,0,TRUE)&amp;"."</f>
        <v>Ocenění bude provedeno k 1. 1. 2024.</v>
      </c>
    </row>
    <row r="13" spans="2:10" ht="10.5" customHeight="1" x14ac:dyDescent="0.25">
      <c r="B13" s="4"/>
    </row>
    <row r="14" spans="2:10" x14ac:dyDescent="0.25">
      <c r="B14" s="5" t="s">
        <v>66</v>
      </c>
    </row>
    <row r="15" spans="2:10" ht="21" customHeight="1" x14ac:dyDescent="0.25">
      <c r="B15" s="44" t="s">
        <v>67</v>
      </c>
    </row>
    <row r="16" spans="2:10" ht="18" x14ac:dyDescent="0.25">
      <c r="B16" s="43" t="s">
        <v>6</v>
      </c>
      <c r="C16" t="s">
        <v>84</v>
      </c>
    </row>
    <row r="17" spans="2:3" ht="15" customHeight="1" x14ac:dyDescent="0.35">
      <c r="B17" s="43"/>
      <c r="C17" t="s">
        <v>68</v>
      </c>
    </row>
    <row r="18" spans="2:3" ht="15" customHeight="1" x14ac:dyDescent="0.25">
      <c r="B18" s="43" t="s">
        <v>7</v>
      </c>
      <c r="C18" t="s">
        <v>69</v>
      </c>
    </row>
    <row r="19" spans="2:3" ht="15" customHeight="1" x14ac:dyDescent="0.25">
      <c r="B19" s="43"/>
      <c r="C19" t="s">
        <v>70</v>
      </c>
    </row>
    <row r="20" spans="2:3" ht="18" x14ac:dyDescent="0.25">
      <c r="B20" s="43" t="s">
        <v>8</v>
      </c>
      <c r="C20" t="s">
        <v>75</v>
      </c>
    </row>
    <row r="21" spans="2:3" x14ac:dyDescent="0.25">
      <c r="B21" s="6"/>
      <c r="C21" t="s">
        <v>71</v>
      </c>
    </row>
    <row r="22" spans="2:3" x14ac:dyDescent="0.25">
      <c r="B22" s="6"/>
      <c r="C22" s="52" t="s">
        <v>72</v>
      </c>
    </row>
    <row r="23" spans="2:3" x14ac:dyDescent="0.25">
      <c r="B23" s="6"/>
      <c r="C23" s="52" t="s">
        <v>86</v>
      </c>
    </row>
    <row r="24" spans="2:3" x14ac:dyDescent="0.25">
      <c r="B24" s="6"/>
      <c r="C24" s="52" t="s">
        <v>73</v>
      </c>
    </row>
    <row r="25" spans="2:3" x14ac:dyDescent="0.25">
      <c r="B25" s="6"/>
      <c r="C25" s="52" t="s">
        <v>74</v>
      </c>
    </row>
    <row r="26" spans="2:3" ht="18" customHeight="1" x14ac:dyDescent="0.25">
      <c r="B26" s="43" t="s">
        <v>10</v>
      </c>
      <c r="C26" t="s">
        <v>76</v>
      </c>
    </row>
    <row r="27" spans="2:3" ht="18" customHeight="1" x14ac:dyDescent="0.25">
      <c r="B27" s="43" t="s">
        <v>13</v>
      </c>
      <c r="C27" t="s">
        <v>77</v>
      </c>
    </row>
    <row r="28" spans="2:3" ht="18" customHeight="1" x14ac:dyDescent="0.25">
      <c r="B28" s="43" t="s">
        <v>16</v>
      </c>
      <c r="C28" s="4" t="s">
        <v>78</v>
      </c>
    </row>
    <row r="29" spans="2:3" ht="24.75" customHeight="1" x14ac:dyDescent="0.25">
      <c r="B29" s="44" t="s">
        <v>9</v>
      </c>
    </row>
    <row r="30" spans="2:3" ht="24.75" customHeight="1" x14ac:dyDescent="0.25">
      <c r="B30" s="43" t="s">
        <v>81</v>
      </c>
      <c r="C30" s="4" t="s">
        <v>88</v>
      </c>
    </row>
    <row r="31" spans="2:3" ht="15" customHeight="1" x14ac:dyDescent="0.25">
      <c r="B31" s="44"/>
      <c r="C31" t="s">
        <v>80</v>
      </c>
    </row>
    <row r="32" spans="2:3" ht="18" x14ac:dyDescent="0.25">
      <c r="B32" s="43" t="s">
        <v>82</v>
      </c>
      <c r="C32" t="s">
        <v>11</v>
      </c>
    </row>
    <row r="33" spans="1:3" ht="15.75" customHeight="1" x14ac:dyDescent="0.25">
      <c r="B33" s="43"/>
      <c r="C33" t="s">
        <v>12</v>
      </c>
    </row>
    <row r="34" spans="1:3" x14ac:dyDescent="0.25">
      <c r="B34" s="6"/>
      <c r="C34" t="s">
        <v>90</v>
      </c>
    </row>
    <row r="35" spans="1:3" x14ac:dyDescent="0.25">
      <c r="B35" s="6"/>
      <c r="C35" t="s">
        <v>87</v>
      </c>
    </row>
    <row r="36" spans="1:3" ht="18" customHeight="1" x14ac:dyDescent="0.25">
      <c r="B36" s="43" t="s">
        <v>83</v>
      </c>
      <c r="C36" t="s">
        <v>14</v>
      </c>
    </row>
    <row r="37" spans="1:3" x14ac:dyDescent="0.25">
      <c r="B37" s="6"/>
      <c r="C37" t="s">
        <v>15</v>
      </c>
    </row>
    <row r="38" spans="1:3" x14ac:dyDescent="0.25">
      <c r="B38" s="6"/>
      <c r="C38" t="s">
        <v>79</v>
      </c>
    </row>
    <row r="39" spans="1:3" x14ac:dyDescent="0.25">
      <c r="B39" s="6"/>
    </row>
    <row r="40" spans="1:3" ht="23.25" x14ac:dyDescent="0.35">
      <c r="B40" s="7" t="s">
        <v>17</v>
      </c>
    </row>
    <row r="44" spans="1:3" ht="7.5" customHeight="1" x14ac:dyDescent="0.25"/>
    <row r="45" spans="1:3" x14ac:dyDescent="0.25">
      <c r="A45" s="64" t="s">
        <v>18</v>
      </c>
      <c r="B45" s="64">
        <v>2024</v>
      </c>
    </row>
    <row r="46" spans="1:3" x14ac:dyDescent="0.25">
      <c r="A46" s="64" t="s">
        <v>19</v>
      </c>
      <c r="B46" s="64">
        <v>15</v>
      </c>
    </row>
  </sheetData>
  <mergeCells count="2">
    <mergeCell ref="B1:J1"/>
    <mergeCell ref="B2:J2"/>
  </mergeCells>
  <phoneticPr fontId="0" type="noConversion"/>
  <printOptions horizontalCentered="1" headings="1" gridLinesSet="0"/>
  <pageMargins left="0.39370078740157483" right="0.39370078740157483" top="0.98425196850393704" bottom="0.98425196850393704" header="0.51181102362204722" footer="0.51181102362204722"/>
  <pageSetup paperSize="9" scale="90" orientation="portrait" r:id="rId1"/>
  <headerFooter alignWithMargins="0">
    <oddHeader>&amp;A</oddHeader>
    <oddFooter>&amp;LVŠE IOM - OP&amp;CStrana &amp;P&amp;RMiloš Mařík, Pavla Maříková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4D8C0-CFD4-4ECE-91E1-8B2E8C0D2E7C}">
  <dimension ref="A1:E23"/>
  <sheetViews>
    <sheetView showGridLines="0" workbookViewId="0"/>
  </sheetViews>
  <sheetFormatPr defaultRowHeight="15.75" x14ac:dyDescent="0.25"/>
  <cols>
    <col min="1" max="1" width="24.5" customWidth="1"/>
    <col min="2" max="5" width="10.75" customWidth="1"/>
  </cols>
  <sheetData>
    <row r="1" spans="1:5" ht="18.75" x14ac:dyDescent="0.3">
      <c r="A1" s="8" t="s">
        <v>20</v>
      </c>
    </row>
    <row r="2" spans="1:5" ht="21.75" customHeight="1" x14ac:dyDescent="0.25">
      <c r="A2" s="5" t="s">
        <v>91</v>
      </c>
    </row>
    <row r="3" spans="1:5" x14ac:dyDescent="0.25">
      <c r="A3" s="17" t="s">
        <v>24</v>
      </c>
      <c r="B3" s="45"/>
      <c r="C3" s="45"/>
      <c r="D3" s="45"/>
      <c r="E3" s="67">
        <v>0.2</v>
      </c>
    </row>
    <row r="4" spans="1:5" x14ac:dyDescent="0.25">
      <c r="A4" s="9" t="str">
        <f>"Provozní výsledek hospodaření plánovaný pro rok "&amp;FIXED(rok,0,TRUE)&amp;" (mil. Kč)"</f>
        <v>Provozní výsledek hospodaření plánovaný pro rok 2024 (mil. Kč)</v>
      </c>
      <c r="B4" s="10"/>
      <c r="C4" s="10"/>
      <c r="D4" s="10"/>
      <c r="E4" s="16">
        <v>58</v>
      </c>
    </row>
    <row r="5" spans="1:5" x14ac:dyDescent="0.25">
      <c r="A5" s="11" t="str">
        <f>"Roční tempo růstu provozního VH do roku "&amp;FIXED(rok+2,0,TRUE)&amp;":"</f>
        <v>Roční tempo růstu provozního VH do roku 2026:</v>
      </c>
      <c r="B5" s="12"/>
      <c r="C5" s="12"/>
      <c r="D5" s="12"/>
      <c r="E5" s="13">
        <v>0.1</v>
      </c>
    </row>
    <row r="6" spans="1:5" x14ac:dyDescent="0.25">
      <c r="A6" s="11" t="str">
        <f>"Od roku "&amp;FIXED(rok+3,0,TRUE)&amp;" již jen obnovovací investice a stabilní výše provozního zisku."</f>
        <v>Od roku 2027 již jen obnovovací investice a stabilní výše provozního zisku.</v>
      </c>
      <c r="B6" s="12"/>
      <c r="C6" s="12"/>
      <c r="D6" s="12"/>
      <c r="E6" s="13"/>
    </row>
    <row r="8" spans="1:5" x14ac:dyDescent="0.25">
      <c r="A8" s="5" t="s">
        <v>26</v>
      </c>
    </row>
    <row r="9" spans="1:5" x14ac:dyDescent="0.25">
      <c r="A9" s="14"/>
      <c r="B9" s="15" t="str">
        <f>"31.12."&amp;FIXED(rok-1,0,TRUE)</f>
        <v>31.12.2023</v>
      </c>
      <c r="C9" s="15" t="str">
        <f>"31.12."&amp;FIXED(rok,0,TRUE)</f>
        <v>31.12.2024</v>
      </c>
      <c r="D9" s="15" t="str">
        <f>"31.12."&amp;FIXED(rok+1,0,TRUE)</f>
        <v>31.12.2025</v>
      </c>
      <c r="E9" s="15" t="str">
        <f>"31.12."&amp;FIXED(rok+2,0,TRUE)</f>
        <v>31.12.2026</v>
      </c>
    </row>
    <row r="10" spans="1:5" x14ac:dyDescent="0.25">
      <c r="A10" s="14" t="s">
        <v>28</v>
      </c>
      <c r="B10" s="29">
        <v>100</v>
      </c>
      <c r="C10" s="29">
        <f>B10+In</f>
        <v>115</v>
      </c>
      <c r="D10" s="29">
        <f>C10+In*(1+$E$5)</f>
        <v>131.5</v>
      </c>
      <c r="E10" s="29">
        <f>D10+In*(1+$E$5)^2</f>
        <v>149.65</v>
      </c>
    </row>
    <row r="11" spans="1:5" x14ac:dyDescent="0.25">
      <c r="A11" s="14" t="s">
        <v>27</v>
      </c>
      <c r="B11" s="29">
        <v>150</v>
      </c>
      <c r="C11" s="29">
        <f>B11</f>
        <v>150</v>
      </c>
      <c r="D11" s="29">
        <f>C11</f>
        <v>150</v>
      </c>
      <c r="E11" s="29">
        <f>D11</f>
        <v>150</v>
      </c>
    </row>
    <row r="12" spans="1:5" x14ac:dyDescent="0.25">
      <c r="A12" s="1" t="s">
        <v>29</v>
      </c>
      <c r="B12" s="30">
        <f>SUM(B10:B11)</f>
        <v>250</v>
      </c>
      <c r="C12" s="30">
        <f>SUM(C10:C11)</f>
        <v>265</v>
      </c>
      <c r="D12" s="30">
        <f>SUM(D10:D11)</f>
        <v>281.5</v>
      </c>
      <c r="E12" s="30">
        <f>SUM(E10:E11)</f>
        <v>299.64999999999998</v>
      </c>
    </row>
    <row r="13" spans="1:5" ht="19.5" customHeight="1" x14ac:dyDescent="0.25">
      <c r="A13" t="s">
        <v>92</v>
      </c>
    </row>
    <row r="14" spans="1:5" x14ac:dyDescent="0.25">
      <c r="A14" t="s">
        <v>93</v>
      </c>
    </row>
    <row r="15" spans="1:5" x14ac:dyDescent="0.25">
      <c r="A15" t="s">
        <v>94</v>
      </c>
    </row>
    <row r="17" spans="1:5" x14ac:dyDescent="0.25">
      <c r="A17" s="5" t="s">
        <v>95</v>
      </c>
    </row>
    <row r="18" spans="1:5" x14ac:dyDescent="0.25">
      <c r="A18" s="17" t="s">
        <v>23</v>
      </c>
      <c r="B18" s="45"/>
      <c r="C18" s="45"/>
      <c r="D18" s="45"/>
      <c r="E18" s="68">
        <v>0.06</v>
      </c>
    </row>
    <row r="19" spans="1:5" x14ac:dyDescent="0.25">
      <c r="A19" s="9" t="s">
        <v>25</v>
      </c>
      <c r="B19" s="10"/>
      <c r="C19" s="10"/>
      <c r="D19" s="10"/>
      <c r="E19" s="63">
        <v>0.15</v>
      </c>
    </row>
    <row r="20" spans="1:5" x14ac:dyDescent="0.25">
      <c r="A20" s="9" t="s">
        <v>21</v>
      </c>
      <c r="B20" s="10"/>
      <c r="C20" s="10"/>
      <c r="D20" s="10"/>
      <c r="E20" s="16"/>
    </row>
    <row r="21" spans="1:5" x14ac:dyDescent="0.25">
      <c r="A21" s="11" t="s">
        <v>22</v>
      </c>
      <c r="B21" s="12"/>
      <c r="C21" s="12"/>
      <c r="D21" s="12"/>
      <c r="E21" s="13">
        <v>0.2</v>
      </c>
    </row>
    <row r="23" spans="1:5" ht="18.75" x14ac:dyDescent="0.3">
      <c r="A23" s="28" t="s">
        <v>30</v>
      </c>
      <c r="B23" s="26"/>
      <c r="C23" s="26"/>
      <c r="D23" s="26"/>
      <c r="E23" s="27"/>
    </row>
  </sheetData>
  <phoneticPr fontId="0" type="noConversion"/>
  <printOptions horizontalCentered="1" headings="1" gridLinesSet="0"/>
  <pageMargins left="0.39370078740157483" right="0.39370078740157483" top="0.98425196850393704" bottom="0.98425196850393704" header="0.51181102362204722" footer="0.51181102362204722"/>
  <pageSetup paperSize="9" scale="90" orientation="portrait" r:id="rId1"/>
  <headerFooter alignWithMargins="0">
    <oddHeader>&amp;A</oddHeader>
    <oddFooter>&amp;LVŠE IOM - OP&amp;CStrana &amp;P&amp;RMiloš Mařík, Pavla Maříková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14654-651E-40E4-8F99-5C0F934A6CD1}">
  <dimension ref="A1:F50"/>
  <sheetViews>
    <sheetView showGridLines="0" workbookViewId="0"/>
  </sheetViews>
  <sheetFormatPr defaultRowHeight="15.75" x14ac:dyDescent="0.25"/>
  <cols>
    <col min="1" max="1" width="18.25" customWidth="1"/>
    <col min="2" max="2" width="10.75" customWidth="1"/>
    <col min="3" max="6" width="10.25" customWidth="1"/>
  </cols>
  <sheetData>
    <row r="1" spans="1:5" ht="18.75" x14ac:dyDescent="0.3">
      <c r="A1" s="8" t="s">
        <v>31</v>
      </c>
    </row>
    <row r="2" spans="1:5" ht="6.75" customHeight="1" x14ac:dyDescent="0.25"/>
    <row r="3" spans="1:5" x14ac:dyDescent="0.25">
      <c r="A3" s="5" t="s">
        <v>32</v>
      </c>
    </row>
    <row r="4" spans="1:5" x14ac:dyDescent="0.25">
      <c r="A4" s="17"/>
      <c r="B4" s="15">
        <f>rok</f>
        <v>2024</v>
      </c>
      <c r="C4" s="15">
        <f>B4+1</f>
        <v>2025</v>
      </c>
      <c r="D4" s="15">
        <f>C4+1</f>
        <v>2026</v>
      </c>
      <c r="E4" s="15" t="s">
        <v>33</v>
      </c>
    </row>
    <row r="5" spans="1:5" x14ac:dyDescent="0.25">
      <c r="A5" s="11"/>
      <c r="B5" s="29"/>
      <c r="C5" s="29"/>
      <c r="D5" s="29"/>
      <c r="E5" s="29"/>
    </row>
    <row r="6" spans="1:5" x14ac:dyDescent="0.25">
      <c r="A6" s="11"/>
      <c r="B6" s="29"/>
      <c r="C6" s="29"/>
      <c r="D6" s="29"/>
      <c r="E6" s="29"/>
    </row>
    <row r="7" spans="1:5" x14ac:dyDescent="0.25">
      <c r="A7" s="11"/>
      <c r="B7" s="29"/>
      <c r="C7" s="29"/>
      <c r="D7" s="29"/>
      <c r="E7" s="29"/>
    </row>
    <row r="8" spans="1:5" x14ac:dyDescent="0.25">
      <c r="A8" s="18" t="s">
        <v>85</v>
      </c>
      <c r="B8" s="30"/>
      <c r="C8" s="30"/>
      <c r="D8" s="30"/>
      <c r="E8" s="30"/>
    </row>
    <row r="9" spans="1:5" x14ac:dyDescent="0.25">
      <c r="A9" s="4"/>
      <c r="B9" s="46"/>
      <c r="C9" s="46"/>
      <c r="D9" s="46"/>
      <c r="E9" s="46"/>
    </row>
    <row r="10" spans="1:5" x14ac:dyDescent="0.25">
      <c r="A10" s="62" t="s">
        <v>58</v>
      </c>
      <c r="B10" s="46"/>
      <c r="C10" s="46"/>
      <c r="D10" s="46"/>
      <c r="E10" s="46"/>
    </row>
    <row r="11" spans="1:5" ht="6.75" customHeight="1" x14ac:dyDescent="0.25">
      <c r="A11" s="4"/>
      <c r="B11" s="46"/>
      <c r="C11" s="46"/>
      <c r="D11" s="46"/>
      <c r="E11" s="46"/>
    </row>
    <row r="12" spans="1:5" x14ac:dyDescent="0.25">
      <c r="A12" s="5" t="s">
        <v>35</v>
      </c>
      <c r="B12" s="46"/>
      <c r="C12" s="46"/>
      <c r="D12" s="46"/>
      <c r="E12" s="46"/>
    </row>
    <row r="13" spans="1:5" x14ac:dyDescent="0.25">
      <c r="A13" s="19"/>
      <c r="B13" s="15" t="str">
        <f>"1.1."&amp;FIXED(rok,0,TRUE)</f>
        <v>1.1.2024</v>
      </c>
      <c r="C13" s="46"/>
      <c r="D13" s="46"/>
      <c r="E13" s="46"/>
    </row>
    <row r="14" spans="1:5" x14ac:dyDescent="0.25">
      <c r="A14" s="14" t="s">
        <v>36</v>
      </c>
      <c r="B14" s="35"/>
      <c r="C14" s="46"/>
      <c r="D14" s="46"/>
      <c r="E14" s="46"/>
    </row>
    <row r="15" spans="1:5" x14ac:dyDescent="0.25">
      <c r="A15" s="14" t="s">
        <v>37</v>
      </c>
      <c r="B15" s="35"/>
      <c r="C15" s="46"/>
      <c r="D15" s="46"/>
      <c r="E15" s="46"/>
    </row>
    <row r="16" spans="1:5" x14ac:dyDescent="0.25">
      <c r="A16" s="14" t="s">
        <v>38</v>
      </c>
      <c r="B16" s="35"/>
      <c r="C16" s="46"/>
      <c r="D16" s="46"/>
      <c r="E16" s="46"/>
    </row>
    <row r="17" spans="1:5" x14ac:dyDescent="0.25">
      <c r="A17" s="14" t="s">
        <v>39</v>
      </c>
      <c r="B17" s="35"/>
      <c r="C17" s="46"/>
      <c r="D17" s="46"/>
      <c r="E17" s="46"/>
    </row>
    <row r="18" spans="1:5" x14ac:dyDescent="0.25">
      <c r="A18" s="14" t="s">
        <v>40</v>
      </c>
      <c r="B18" s="35"/>
      <c r="C18" s="46"/>
      <c r="D18" s="46"/>
      <c r="E18" s="46"/>
    </row>
    <row r="19" spans="1:5" ht="17.25" x14ac:dyDescent="0.3">
      <c r="A19" s="1" t="s">
        <v>41</v>
      </c>
      <c r="B19" s="36"/>
      <c r="C19" s="46"/>
      <c r="D19" s="46"/>
      <c r="E19" s="46"/>
    </row>
    <row r="20" spans="1:5" ht="7.5" customHeight="1" x14ac:dyDescent="0.25">
      <c r="A20" s="4"/>
      <c r="B20" s="46"/>
      <c r="C20" s="46"/>
      <c r="D20" s="46"/>
      <c r="E20" s="46"/>
    </row>
    <row r="21" spans="1:5" x14ac:dyDescent="0.25">
      <c r="A21" s="5" t="s">
        <v>59</v>
      </c>
    </row>
    <row r="22" spans="1:5" ht="15.75" customHeight="1" x14ac:dyDescent="0.25">
      <c r="A22" s="20"/>
      <c r="B22" s="22">
        <f>rok</f>
        <v>2024</v>
      </c>
      <c r="C22" s="22">
        <f>B22+1</f>
        <v>2025</v>
      </c>
      <c r="D22" s="22">
        <f>C22+1</f>
        <v>2026</v>
      </c>
      <c r="E22" s="23" t="str">
        <f>FIXED(rok+3,0,TRUE)&amp;" a dále"</f>
        <v>2027 a dále</v>
      </c>
    </row>
    <row r="23" spans="1:5" x14ac:dyDescent="0.25">
      <c r="A23" s="20" t="s">
        <v>34</v>
      </c>
      <c r="B23" s="31">
        <f>B8</f>
        <v>0</v>
      </c>
      <c r="C23" s="31">
        <f>C8</f>
        <v>0</v>
      </c>
      <c r="D23" s="31">
        <f>D8</f>
        <v>0</v>
      </c>
      <c r="E23" s="31">
        <f>E8</f>
        <v>0</v>
      </c>
    </row>
    <row r="24" spans="1:5" x14ac:dyDescent="0.25">
      <c r="A24" s="47" t="s">
        <v>60</v>
      </c>
      <c r="B24" s="49">
        <f>1/(1+$B$19)^1</f>
        <v>1</v>
      </c>
      <c r="C24" s="49">
        <f>1/(1+$B$19)^2</f>
        <v>1</v>
      </c>
      <c r="D24" s="49">
        <f>1/(1+$B$19)^3</f>
        <v>1</v>
      </c>
      <c r="E24" s="48"/>
    </row>
    <row r="25" spans="1:5" s="52" customFormat="1" x14ac:dyDescent="0.25">
      <c r="A25" s="50" t="s">
        <v>61</v>
      </c>
      <c r="B25" s="51"/>
      <c r="C25" s="51"/>
      <c r="D25" s="51"/>
      <c r="E25" s="51"/>
    </row>
    <row r="26" spans="1:5" s="52" customFormat="1" x14ac:dyDescent="0.25">
      <c r="A26" s="59" t="s">
        <v>62</v>
      </c>
      <c r="B26" s="60"/>
      <c r="C26" s="53"/>
      <c r="D26" s="53"/>
      <c r="E26" s="53"/>
    </row>
    <row r="27" spans="1:5" s="52" customFormat="1" x14ac:dyDescent="0.25">
      <c r="A27" s="55" t="s">
        <v>63</v>
      </c>
      <c r="B27" s="54"/>
      <c r="C27" s="53"/>
      <c r="D27" s="53"/>
      <c r="E27" s="53"/>
    </row>
    <row r="28" spans="1:5" s="52" customFormat="1" x14ac:dyDescent="0.25">
      <c r="A28" s="57" t="s">
        <v>46</v>
      </c>
      <c r="B28" s="58"/>
      <c r="C28" s="53"/>
      <c r="D28" s="53"/>
      <c r="E28" s="53"/>
    </row>
    <row r="29" spans="1:5" s="52" customFormat="1" x14ac:dyDescent="0.25">
      <c r="A29" s="17" t="s">
        <v>45</v>
      </c>
      <c r="B29" s="56"/>
      <c r="C29" s="53"/>
      <c r="D29" s="53"/>
      <c r="E29" s="53"/>
    </row>
    <row r="30" spans="1:5" s="52" customFormat="1" x14ac:dyDescent="0.25">
      <c r="A30"/>
      <c r="B30" s="61"/>
      <c r="C30" s="53"/>
      <c r="D30" s="53"/>
      <c r="E30" s="53"/>
    </row>
    <row r="31" spans="1:5" s="52" customFormat="1" x14ac:dyDescent="0.25">
      <c r="A31" s="62" t="s">
        <v>64</v>
      </c>
      <c r="B31" s="61"/>
      <c r="C31" s="53"/>
      <c r="D31" s="53"/>
      <c r="E31" s="53"/>
    </row>
    <row r="32" spans="1:5" ht="5.25" customHeight="1" x14ac:dyDescent="0.25"/>
    <row r="33" spans="1:5" x14ac:dyDescent="0.25">
      <c r="A33" s="5" t="s">
        <v>35</v>
      </c>
    </row>
    <row r="34" spans="1:5" x14ac:dyDescent="0.25">
      <c r="A34" s="19"/>
      <c r="B34" s="15" t="str">
        <f>"1.1."&amp;FIXED(rok,0,TRUE)</f>
        <v>1.1.2024</v>
      </c>
      <c r="C34" s="15" t="str">
        <f>"1.1."&amp;FIXED(rok+1,0,TRUE)</f>
        <v>1.1.2025</v>
      </c>
      <c r="D34" s="15" t="str">
        <f>"1.1."&amp;FIXED(rok+2,0,TRUE)</f>
        <v>1.1.2026</v>
      </c>
      <c r="E34" s="15" t="str">
        <f>"1.1."&amp;FIXED(rok+3,0,TRUE)</f>
        <v>1.1.2027</v>
      </c>
    </row>
    <row r="35" spans="1:5" x14ac:dyDescent="0.25">
      <c r="A35" s="14" t="s">
        <v>36</v>
      </c>
      <c r="B35" s="35"/>
      <c r="C35" s="35"/>
      <c r="D35" s="35"/>
      <c r="E35" s="35"/>
    </row>
    <row r="36" spans="1:5" x14ac:dyDescent="0.25">
      <c r="A36" s="14" t="s">
        <v>37</v>
      </c>
      <c r="B36" s="35"/>
      <c r="C36" s="35"/>
      <c r="D36" s="35"/>
      <c r="E36" s="35"/>
    </row>
    <row r="37" spans="1:5" x14ac:dyDescent="0.25">
      <c r="A37" s="14" t="s">
        <v>38</v>
      </c>
      <c r="B37" s="35"/>
      <c r="C37" s="35"/>
      <c r="D37" s="35"/>
      <c r="E37" s="35"/>
    </row>
    <row r="38" spans="1:5" x14ac:dyDescent="0.25">
      <c r="A38" s="14" t="s">
        <v>39</v>
      </c>
      <c r="B38" s="35"/>
      <c r="C38" s="35"/>
      <c r="D38" s="35"/>
      <c r="E38" s="35"/>
    </row>
    <row r="39" spans="1:5" x14ac:dyDescent="0.25">
      <c r="A39" s="14" t="s">
        <v>40</v>
      </c>
      <c r="B39" s="35"/>
      <c r="C39" s="35"/>
      <c r="D39" s="35"/>
      <c r="E39" s="35"/>
    </row>
    <row r="40" spans="1:5" ht="17.25" x14ac:dyDescent="0.3">
      <c r="A40" s="1" t="s">
        <v>41</v>
      </c>
      <c r="B40" s="36"/>
      <c r="C40" s="36"/>
      <c r="D40" s="36"/>
      <c r="E40" s="36"/>
    </row>
    <row r="41" spans="1:5" ht="9" customHeight="1" x14ac:dyDescent="0.25"/>
    <row r="42" spans="1:5" x14ac:dyDescent="0.25">
      <c r="A42" s="5" t="s">
        <v>42</v>
      </c>
    </row>
    <row r="43" spans="1:5" ht="15" customHeight="1" x14ac:dyDescent="0.25">
      <c r="A43" s="20"/>
      <c r="B43" s="22">
        <f>rok</f>
        <v>2024</v>
      </c>
      <c r="C43" s="22">
        <f>B43+1</f>
        <v>2025</v>
      </c>
      <c r="D43" s="22">
        <f>C43+1</f>
        <v>2026</v>
      </c>
      <c r="E43" s="23" t="str">
        <f>FIXED(rok+3,0,TRUE)&amp;" a dále"</f>
        <v>2027 a dále</v>
      </c>
    </row>
    <row r="44" spans="1:5" x14ac:dyDescent="0.25">
      <c r="A44" s="20" t="s">
        <v>34</v>
      </c>
      <c r="B44" s="31">
        <f>B8</f>
        <v>0</v>
      </c>
      <c r="C44" s="31">
        <f>C8</f>
        <v>0</v>
      </c>
      <c r="D44" s="31">
        <f>D8</f>
        <v>0</v>
      </c>
      <c r="E44" s="31">
        <f>E8</f>
        <v>0</v>
      </c>
    </row>
    <row r="45" spans="1:5" x14ac:dyDescent="0.25">
      <c r="A45" s="24" t="s">
        <v>43</v>
      </c>
      <c r="B45" s="32"/>
      <c r="C45" s="32"/>
      <c r="D45" s="32"/>
      <c r="E45" s="32"/>
    </row>
    <row r="46" spans="1:5" s="52" customFormat="1" x14ac:dyDescent="0.25">
      <c r="A46" s="65" t="s">
        <v>89</v>
      </c>
      <c r="B46" s="66"/>
      <c r="C46" s="66"/>
      <c r="D46" s="66"/>
      <c r="E46" s="66"/>
    </row>
    <row r="47" spans="1:5" x14ac:dyDescent="0.25">
      <c r="A47" s="21" t="s">
        <v>44</v>
      </c>
      <c r="B47" s="33"/>
      <c r="C47" s="33"/>
      <c r="D47" s="33"/>
      <c r="E47" s="33"/>
    </row>
    <row r="48" spans="1:5" x14ac:dyDescent="0.25">
      <c r="A48" s="14" t="s">
        <v>45</v>
      </c>
      <c r="B48" s="34"/>
      <c r="C48" s="34"/>
      <c r="D48" s="34"/>
      <c r="E48" s="34"/>
    </row>
    <row r="49" spans="1:6" x14ac:dyDescent="0.25">
      <c r="B49" s="41"/>
      <c r="C49" s="41"/>
      <c r="D49" s="41"/>
      <c r="E49" s="41"/>
      <c r="F49" s="42"/>
    </row>
    <row r="50" spans="1:6" ht="18.75" x14ac:dyDescent="0.3">
      <c r="A50" s="28" t="s">
        <v>30</v>
      </c>
      <c r="B50" s="26"/>
      <c r="C50" s="26"/>
      <c r="D50" s="26"/>
      <c r="E50" s="27"/>
      <c r="F50" s="2"/>
    </row>
  </sheetData>
  <phoneticPr fontId="0" type="noConversion"/>
  <printOptions horizontalCentered="1" headings="1" gridLinesSet="0"/>
  <pageMargins left="0.39370078740157483" right="0.39370078740157483" top="0.98425196850393704" bottom="0.98425196850393704" header="0.51181102362204722" footer="0.51181102362204722"/>
  <pageSetup paperSize="9" scale="90" orientation="portrait" r:id="rId1"/>
  <headerFooter alignWithMargins="0">
    <oddHeader>&amp;A</oddHeader>
    <oddFooter>&amp;LVŠE IOM - OP&amp;CStrana &amp;P&amp;RMiloš Mařík, Pavla Maříková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F9786-35C6-4817-B09B-06F361BE43A4}">
  <dimension ref="A1:F26"/>
  <sheetViews>
    <sheetView showGridLines="0" workbookViewId="0"/>
  </sheetViews>
  <sheetFormatPr defaultRowHeight="15.75" x14ac:dyDescent="0.25"/>
  <cols>
    <col min="1" max="1" width="17.875" customWidth="1"/>
    <col min="2" max="6" width="10.5" customWidth="1"/>
  </cols>
  <sheetData>
    <row r="1" spans="1:5" ht="18.75" x14ac:dyDescent="0.3">
      <c r="A1" s="8" t="s">
        <v>47</v>
      </c>
    </row>
    <row r="3" spans="1:5" x14ac:dyDescent="0.25">
      <c r="A3" s="5" t="s">
        <v>32</v>
      </c>
    </row>
    <row r="4" spans="1:5" x14ac:dyDescent="0.25">
      <c r="A4" s="17"/>
      <c r="B4" s="15">
        <f>rok</f>
        <v>2024</v>
      </c>
      <c r="C4" s="15">
        <f>B4+1</f>
        <v>2025</v>
      </c>
      <c r="D4" s="15">
        <f>C4+1</f>
        <v>2026</v>
      </c>
      <c r="E4" s="15" t="s">
        <v>33</v>
      </c>
    </row>
    <row r="5" spans="1:5" x14ac:dyDescent="0.25">
      <c r="A5" s="11"/>
      <c r="B5" s="29"/>
      <c r="C5" s="29"/>
      <c r="D5" s="29"/>
      <c r="E5" s="29"/>
    </row>
    <row r="6" spans="1:5" x14ac:dyDescent="0.25">
      <c r="A6" s="11"/>
      <c r="B6" s="29"/>
      <c r="C6" s="29"/>
      <c r="D6" s="29"/>
      <c r="E6" s="29"/>
    </row>
    <row r="7" spans="1:5" x14ac:dyDescent="0.25">
      <c r="A7" s="11"/>
      <c r="B7" s="29"/>
      <c r="C7" s="29"/>
      <c r="D7" s="29"/>
      <c r="E7" s="29"/>
    </row>
    <row r="8" spans="1:5" x14ac:dyDescent="0.25">
      <c r="A8" s="11"/>
      <c r="B8" s="29"/>
      <c r="C8" s="29"/>
      <c r="D8" s="29"/>
      <c r="E8" s="29"/>
    </row>
    <row r="9" spans="1:5" x14ac:dyDescent="0.25">
      <c r="A9" s="11"/>
      <c r="B9" s="29"/>
      <c r="C9" s="29"/>
      <c r="D9" s="29"/>
      <c r="E9" s="29"/>
    </row>
    <row r="10" spans="1:5" x14ac:dyDescent="0.25">
      <c r="A10" s="11"/>
      <c r="B10" s="29"/>
      <c r="C10" s="29"/>
      <c r="D10" s="29"/>
      <c r="E10" s="29"/>
    </row>
    <row r="11" spans="1:5" x14ac:dyDescent="0.25">
      <c r="A11" s="18" t="s">
        <v>85</v>
      </c>
      <c r="B11" s="30"/>
      <c r="C11" s="30"/>
      <c r="D11" s="30"/>
      <c r="E11" s="30"/>
    </row>
    <row r="13" spans="1:5" x14ac:dyDescent="0.25">
      <c r="A13" s="5" t="s">
        <v>49</v>
      </c>
    </row>
    <row r="14" spans="1:5" x14ac:dyDescent="0.25">
      <c r="A14" s="19"/>
      <c r="B14" s="15" t="str">
        <f>"1.1."&amp;FIXED(rok,0,TRUE)</f>
        <v>1.1.2024</v>
      </c>
      <c r="C14" s="15" t="str">
        <f>"1.1."&amp;FIXED(rok+1,0,TRUE)</f>
        <v>1.1.2025</v>
      </c>
      <c r="D14" s="15" t="str">
        <f>"1.1."&amp;FIXED(rok+2,0,TRUE)</f>
        <v>1.1.2026</v>
      </c>
      <c r="E14" s="15" t="str">
        <f>"1.1."&amp;FIXED(rok+3,0,TRUE)</f>
        <v>1.1.2027</v>
      </c>
    </row>
    <row r="15" spans="1:5" x14ac:dyDescent="0.25">
      <c r="A15" s="14" t="s">
        <v>36</v>
      </c>
      <c r="B15" s="35"/>
      <c r="C15" s="35"/>
      <c r="D15" s="35"/>
      <c r="E15" s="35"/>
    </row>
    <row r="16" spans="1:5" x14ac:dyDescent="0.25">
      <c r="A16" s="14" t="s">
        <v>37</v>
      </c>
      <c r="B16" s="35"/>
      <c r="C16" s="35"/>
      <c r="D16" s="35"/>
      <c r="E16" s="35"/>
    </row>
    <row r="17" spans="1:6" x14ac:dyDescent="0.25">
      <c r="A17" s="14" t="s">
        <v>38</v>
      </c>
      <c r="B17" s="35"/>
      <c r="C17" s="35"/>
      <c r="D17" s="35"/>
      <c r="E17" s="35"/>
    </row>
    <row r="18" spans="1:6" ht="17.25" x14ac:dyDescent="0.3">
      <c r="A18" s="1" t="s">
        <v>50</v>
      </c>
      <c r="B18" s="35"/>
      <c r="C18" s="35"/>
      <c r="D18" s="35"/>
      <c r="E18" s="35"/>
    </row>
    <row r="20" spans="1:6" x14ac:dyDescent="0.25">
      <c r="A20" s="5" t="s">
        <v>42</v>
      </c>
    </row>
    <row r="21" spans="1:6" x14ac:dyDescent="0.25">
      <c r="A21" s="20"/>
      <c r="B21" s="22">
        <f>rok</f>
        <v>2024</v>
      </c>
      <c r="C21" s="22">
        <f>B21+1</f>
        <v>2025</v>
      </c>
      <c r="D21" s="22">
        <f>C21+1</f>
        <v>2026</v>
      </c>
      <c r="E21" s="23" t="str">
        <f>FIXED(rok+3,0,TRUE)&amp;" a dále"</f>
        <v>2027 a dále</v>
      </c>
    </row>
    <row r="22" spans="1:6" x14ac:dyDescent="0.25">
      <c r="A22" s="14" t="s">
        <v>48</v>
      </c>
      <c r="B22" s="37">
        <f>B11</f>
        <v>0</v>
      </c>
      <c r="C22" s="37">
        <f>C11</f>
        <v>0</v>
      </c>
      <c r="D22" s="37">
        <f>D11</f>
        <v>0</v>
      </c>
      <c r="E22" s="37">
        <f>E11</f>
        <v>0</v>
      </c>
    </row>
    <row r="23" spans="1:6" x14ac:dyDescent="0.25">
      <c r="A23" s="21" t="s">
        <v>44</v>
      </c>
      <c r="B23" s="33"/>
      <c r="C23" s="33"/>
      <c r="D23" s="33"/>
      <c r="E23" s="33"/>
    </row>
    <row r="24" spans="1:6" x14ac:dyDescent="0.25">
      <c r="A24" s="14" t="s">
        <v>45</v>
      </c>
      <c r="B24" s="34"/>
      <c r="C24" s="34"/>
      <c r="D24" s="34"/>
      <c r="E24" s="34"/>
    </row>
    <row r="25" spans="1:6" x14ac:dyDescent="0.25">
      <c r="B25" s="41"/>
      <c r="C25" s="41"/>
      <c r="D25" s="41"/>
      <c r="E25" s="41"/>
      <c r="F25" s="42"/>
    </row>
    <row r="26" spans="1:6" ht="18.75" x14ac:dyDescent="0.3">
      <c r="A26" s="28" t="s">
        <v>30</v>
      </c>
      <c r="B26" s="26"/>
      <c r="C26" s="26"/>
      <c r="D26" s="26"/>
      <c r="E26" s="27"/>
      <c r="F26" s="2"/>
    </row>
  </sheetData>
  <phoneticPr fontId="0" type="noConversion"/>
  <printOptions horizontalCentered="1" headings="1" gridLinesSet="0"/>
  <pageMargins left="0.39370078740157483" right="0.39370078740157483" top="0.98425196850393704" bottom="0.98425196850393704" header="0.51181102362204722" footer="0.51181102362204722"/>
  <pageSetup paperSize="9" scale="90" orientation="portrait" r:id="rId1"/>
  <headerFooter alignWithMargins="0">
    <oddHeader>&amp;A</oddHeader>
    <oddFooter>&amp;LVŠE IOM - OP&amp;CStrana &amp;P&amp;RMiloš Mařík, Pavla Maříková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C7C80-D213-4C6B-869B-5561E39681BB}">
  <dimension ref="A1:F27"/>
  <sheetViews>
    <sheetView showGridLines="0" workbookViewId="0"/>
  </sheetViews>
  <sheetFormatPr defaultRowHeight="15.75" x14ac:dyDescent="0.25"/>
  <cols>
    <col min="1" max="1" width="18.875" customWidth="1"/>
    <col min="2" max="6" width="10.5" customWidth="1"/>
  </cols>
  <sheetData>
    <row r="1" spans="1:5" ht="18.75" x14ac:dyDescent="0.3">
      <c r="A1" s="8" t="s">
        <v>51</v>
      </c>
    </row>
    <row r="3" spans="1:5" x14ac:dyDescent="0.25">
      <c r="A3" s="5" t="s">
        <v>32</v>
      </c>
    </row>
    <row r="4" spans="1:5" x14ac:dyDescent="0.25">
      <c r="A4" s="17"/>
      <c r="B4" s="15">
        <f>rok</f>
        <v>2024</v>
      </c>
      <c r="C4" s="15">
        <f>B4+1</f>
        <v>2025</v>
      </c>
      <c r="D4" s="15">
        <f>C4+1</f>
        <v>2026</v>
      </c>
      <c r="E4" s="15" t="s">
        <v>33</v>
      </c>
    </row>
    <row r="5" spans="1:5" x14ac:dyDescent="0.25">
      <c r="A5" s="11"/>
      <c r="B5" s="29"/>
      <c r="C5" s="29"/>
      <c r="D5" s="29"/>
      <c r="E5" s="29"/>
    </row>
    <row r="6" spans="1:5" x14ac:dyDescent="0.25">
      <c r="A6" s="11"/>
      <c r="B6" s="29"/>
      <c r="C6" s="29"/>
      <c r="D6" s="29"/>
      <c r="E6" s="29"/>
    </row>
    <row r="7" spans="1:5" x14ac:dyDescent="0.25">
      <c r="A7" s="11"/>
      <c r="B7" s="29"/>
      <c r="C7" s="29"/>
      <c r="D7" s="29"/>
      <c r="E7" s="29"/>
    </row>
    <row r="8" spans="1:5" x14ac:dyDescent="0.25">
      <c r="A8" s="18" t="s">
        <v>85</v>
      </c>
      <c r="B8" s="30"/>
      <c r="C8" s="30"/>
      <c r="D8" s="30"/>
      <c r="E8" s="30"/>
    </row>
    <row r="10" spans="1:5" x14ac:dyDescent="0.25">
      <c r="A10" s="5" t="s">
        <v>49</v>
      </c>
    </row>
    <row r="11" spans="1:5" x14ac:dyDescent="0.25">
      <c r="A11" s="19"/>
      <c r="B11" s="15" t="str">
        <f>"1.1."&amp;FIXED(rok,0,TRUE)</f>
        <v>1.1.2024</v>
      </c>
      <c r="C11" s="15" t="str">
        <f>"1.1."&amp;FIXED(rok+1,0,TRUE)</f>
        <v>1.1.2025</v>
      </c>
      <c r="D11" s="15" t="str">
        <f>"1.1."&amp;FIXED(rok+2,0,TRUE)</f>
        <v>1.1.2026</v>
      </c>
      <c r="E11" s="15" t="str">
        <f>"1.1."&amp;FIXED(rok+3,0,TRUE)</f>
        <v>1.1.2027</v>
      </c>
    </row>
    <row r="12" spans="1:5" x14ac:dyDescent="0.25">
      <c r="A12" s="14" t="s">
        <v>52</v>
      </c>
      <c r="B12" s="38"/>
      <c r="C12" s="38"/>
      <c r="D12" s="38"/>
      <c r="E12" s="38"/>
    </row>
    <row r="13" spans="1:5" x14ac:dyDescent="0.25">
      <c r="A13" s="14" t="s">
        <v>53</v>
      </c>
      <c r="B13" s="38"/>
      <c r="C13" s="38"/>
      <c r="D13" s="38"/>
      <c r="E13" s="38"/>
    </row>
    <row r="15" spans="1:5" x14ac:dyDescent="0.25">
      <c r="A15" s="5" t="s">
        <v>42</v>
      </c>
    </row>
    <row r="16" spans="1:5" x14ac:dyDescent="0.25">
      <c r="A16" s="20"/>
      <c r="B16" s="22">
        <f>rok</f>
        <v>2024</v>
      </c>
      <c r="C16" s="22">
        <f>B16+1</f>
        <v>2025</v>
      </c>
      <c r="D16" s="22">
        <f>C16+1</f>
        <v>2026</v>
      </c>
      <c r="E16" s="23" t="str">
        <f>FIXED(rok+3,0,TRUE)&amp;" a dále"</f>
        <v>2027 a dále</v>
      </c>
    </row>
    <row r="17" spans="1:6" x14ac:dyDescent="0.25">
      <c r="A17" s="20" t="s">
        <v>34</v>
      </c>
      <c r="B17" s="37">
        <f>B8</f>
        <v>0</v>
      </c>
      <c r="C17" s="37">
        <f>C8</f>
        <v>0</v>
      </c>
      <c r="D17" s="37">
        <f>D8</f>
        <v>0</v>
      </c>
      <c r="E17" s="37">
        <f>E8</f>
        <v>0</v>
      </c>
    </row>
    <row r="18" spans="1:6" x14ac:dyDescent="0.25">
      <c r="A18" s="20" t="s">
        <v>54</v>
      </c>
      <c r="B18" s="37"/>
      <c r="C18" s="37"/>
      <c r="D18" s="37"/>
      <c r="E18" s="37"/>
    </row>
    <row r="19" spans="1:6" x14ac:dyDescent="0.25">
      <c r="A19" s="20" t="s">
        <v>55</v>
      </c>
      <c r="B19" s="37"/>
      <c r="C19" s="37"/>
      <c r="D19" s="37"/>
      <c r="E19" s="37"/>
    </row>
    <row r="20" spans="1:6" x14ac:dyDescent="0.25">
      <c r="A20" s="14" t="s">
        <v>56</v>
      </c>
      <c r="B20" s="37"/>
      <c r="C20" s="37"/>
      <c r="D20" s="37"/>
      <c r="E20" s="37"/>
    </row>
    <row r="21" spans="1:6" x14ac:dyDescent="0.25">
      <c r="A21" s="25" t="s">
        <v>57</v>
      </c>
      <c r="B21" s="39"/>
      <c r="C21" s="39"/>
      <c r="D21" s="39"/>
      <c r="E21" s="39"/>
    </row>
    <row r="22" spans="1:6" s="52" customFormat="1" x14ac:dyDescent="0.25">
      <c r="A22" s="65" t="s">
        <v>89</v>
      </c>
      <c r="B22" s="66"/>
      <c r="C22" s="66"/>
      <c r="D22" s="66"/>
      <c r="E22" s="66"/>
    </row>
    <row r="23" spans="1:6" x14ac:dyDescent="0.25">
      <c r="A23" s="21" t="s">
        <v>44</v>
      </c>
      <c r="B23" s="33"/>
      <c r="C23" s="33"/>
      <c r="D23" s="33"/>
      <c r="E23" s="33"/>
    </row>
    <row r="24" spans="1:6" x14ac:dyDescent="0.25">
      <c r="A24" s="14" t="s">
        <v>45</v>
      </c>
      <c r="B24" s="40"/>
      <c r="C24" s="40"/>
      <c r="D24" s="40"/>
      <c r="E24" s="40"/>
    </row>
    <row r="25" spans="1:6" x14ac:dyDescent="0.25">
      <c r="A25" s="72" t="s">
        <v>96</v>
      </c>
      <c r="B25" s="71">
        <v>204.51</v>
      </c>
      <c r="C25" s="70"/>
      <c r="D25" s="70"/>
      <c r="E25" s="70"/>
    </row>
    <row r="27" spans="1:6" ht="18.75" x14ac:dyDescent="0.3">
      <c r="A27" s="28" t="s">
        <v>30</v>
      </c>
      <c r="B27" s="26"/>
      <c r="C27" s="26"/>
      <c r="D27" s="26"/>
      <c r="E27" s="27"/>
      <c r="F27" s="2"/>
    </row>
  </sheetData>
  <phoneticPr fontId="0" type="noConversion"/>
  <printOptions horizontalCentered="1" headings="1" gridLinesSet="0"/>
  <pageMargins left="0.39370078740157483" right="0.39370078740157483" top="0.98425196850393704" bottom="0.98425196850393704" header="0.51181102362204722" footer="0.51181102362204722"/>
  <pageSetup paperSize="9" scale="90" orientation="portrait" r:id="rId1"/>
  <headerFooter alignWithMargins="0">
    <oddHeader>&amp;A</oddHeader>
    <oddFooter>&amp;LVŠE IOM - OP&amp;CStrana &amp;P&amp;RMiloš Mařík, Pavla Maříková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Úvod</vt:lpstr>
      <vt:lpstr>Plán</vt:lpstr>
      <vt:lpstr>DCF Entity</vt:lpstr>
      <vt:lpstr>DCF Equity</vt:lpstr>
      <vt:lpstr>DCF APV</vt:lpstr>
      <vt:lpstr>In</vt:lpstr>
      <vt:lpstr>rok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Varianty metody DCF</dc:title>
  <dc:creator>Marik</dc:creator>
  <cp:lastModifiedBy>Pavla Maříková</cp:lastModifiedBy>
  <cp:lastPrinted>2024-10-11T07:55:28Z</cp:lastPrinted>
  <dcterms:created xsi:type="dcterms:W3CDTF">2003-02-06T12:50:53Z</dcterms:created>
  <dcterms:modified xsi:type="dcterms:W3CDTF">2024-10-11T08:45:18Z</dcterms:modified>
</cp:coreProperties>
</file>