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Úvod" sheetId="1" r:id="rId1"/>
    <sheet name="Plán" sheetId="2" r:id="rId2"/>
    <sheet name="DCF Entity" sheetId="3" r:id="rId3"/>
    <sheet name="DCF Equity" sheetId="4" r:id="rId4"/>
    <sheet name="DCF APV" sheetId="5" r:id="rId5"/>
  </sheets>
  <definedNames>
    <definedName name="In">'Úvod'!$B$46</definedName>
    <definedName name="rok">'Úvod'!$B$45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<sst xmlns="http://schemas.openxmlformats.org/spreadsheetml/2006/main" count="126" uniqueCount="96">
  <si>
    <t>VARIANTY METODY DCF</t>
  </si>
  <si>
    <t>Akciová společnost Špagetka, a.s. se zabývá výrobou těstovin. Perspektiva její činnosti</t>
  </si>
  <si>
    <t>je poměrně dobrá. Lze očekávat, že v příštích třech letech její zisky mírně porostou</t>
  </si>
  <si>
    <t>investicemi a v důsledku toho se stabilní výší zisku.</t>
  </si>
  <si>
    <t>Společnost Špagetka má být oceněna třemi základními variantami metody DCF</t>
  </si>
  <si>
    <t>a má být posouzen vliv kapitálové struktury na výsledné ocenění.</t>
  </si>
  <si>
    <t></t>
  </si>
  <si>
    <t>‚</t>
  </si>
  <si>
    <t></t>
  </si>
  <si>
    <t>B) Sladění kapitálových struktur</t>
  </si>
  <si>
    <t>„</t>
  </si>
  <si>
    <t xml:space="preserve">Iteračním postupem uveďte strukturu kapitálu použitou pro výpočet diskontní míry </t>
  </si>
  <si>
    <t>do souladu s výslednou strukturou. Pokud chcete využít automatické iterace, zvolte</t>
  </si>
  <si>
    <t>…</t>
  </si>
  <si>
    <t>Až se budou zadané a výsledné struktury shodovat, porovnejte výsledky</t>
  </si>
  <si>
    <t xml:space="preserve">všech tří variant metody DCF jednak mezi sebou, jednak s původními  </t>
  </si>
  <si>
    <t>†</t>
  </si>
  <si>
    <r>
      <t>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</si>
  <si>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</si>
  <si>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In</t>
  </si>
  <si>
    <t>Vybrané údaje z finančního plánu (mil. Kč):</t>
  </si>
  <si>
    <t>Cílová struktura kapitálu podle představ managementu</t>
  </si>
  <si>
    <t xml:space="preserve">     (cizí kapitál / celkový kapitál v tržních hodnotách) pro odhad WACC</t>
  </si>
  <si>
    <t>Úroková míra požadovaná bankou z poskytnutých úvěrů:</t>
  </si>
  <si>
    <t>Sazba daně z příjmů právnických osob:</t>
  </si>
  <si>
    <t>Náklady na vlastní kapitál při nulovém zadlužení:</t>
  </si>
  <si>
    <t>Vybrané údaje z rozvahy - investovaný kapitál (mil. Kč):</t>
  </si>
  <si>
    <t>Bankovní úvěry</t>
  </si>
  <si>
    <t>Vlastní kapitál</t>
  </si>
  <si>
    <t>Investovaný kapitál celkem</t>
  </si>
  <si>
    <t>ËĚËĚËĚËĚËĚËĚËĚËĚËĚË</t>
  </si>
  <si>
    <t>Ocenění metodou DCF Entity (mil. Kč)</t>
  </si>
  <si>
    <t>Propočet volných peněžních toků</t>
  </si>
  <si>
    <t>2. fáze</t>
  </si>
  <si>
    <t>FCFF</t>
  </si>
  <si>
    <t>Propočet kalkulované úrokové míry (WACC)</t>
  </si>
  <si>
    <t>Podíl CK</t>
  </si>
  <si>
    <t>Podíl VK</t>
  </si>
  <si>
    <t>Podíl CK/VK</t>
  </si>
  <si>
    <t>Náklady CK po dani</t>
  </si>
  <si>
    <t>Náklady VK (zadluž.)</t>
  </si>
  <si>
    <r>
      <t>i</t>
    </r>
    <r>
      <rPr>
        <b/>
        <vertAlign val="subscript"/>
        <sz val="12"/>
        <rFont val="Times New Roman CE"/>
        <family val="1"/>
      </rPr>
      <t>K</t>
    </r>
    <r>
      <rPr>
        <b/>
        <sz val="12"/>
        <rFont val="Times New Roman CE"/>
        <family val="0"/>
      </rPr>
      <t xml:space="preserve"> (WACC)</t>
    </r>
  </si>
  <si>
    <t>Propočet hodnoty podniku k začátku každého plánovaného roku a k datu ocenění</t>
  </si>
  <si>
    <t>Hodnota brutto k 1.1.</t>
  </si>
  <si>
    <t>Hodnota netto k 1.1.</t>
  </si>
  <si>
    <t>Výsledný podíl CK/K</t>
  </si>
  <si>
    <t>Hodnota netto</t>
  </si>
  <si>
    <t>Ocenění metodou DCF Equity (mil. Kč)</t>
  </si>
  <si>
    <t>FCFE</t>
  </si>
  <si>
    <t>Propočet kalkulované úrokové míry (náklady vlastního kapitálu)</t>
  </si>
  <si>
    <r>
      <t>i</t>
    </r>
    <r>
      <rPr>
        <b/>
        <vertAlign val="subscript"/>
        <sz val="12"/>
        <rFont val="Times New Roman CE"/>
        <family val="1"/>
      </rPr>
      <t>K</t>
    </r>
    <r>
      <rPr>
        <b/>
        <sz val="12"/>
        <rFont val="Times New Roman CE"/>
        <family val="0"/>
      </rPr>
      <t xml:space="preserve"> (n</t>
    </r>
    <r>
      <rPr>
        <b/>
        <vertAlign val="subscript"/>
        <sz val="12"/>
        <rFont val="Times New Roman CE"/>
        <family val="1"/>
      </rPr>
      <t>VK</t>
    </r>
    <r>
      <rPr>
        <b/>
        <sz val="12"/>
        <rFont val="Times New Roman CE"/>
        <family val="0"/>
      </rPr>
      <t xml:space="preserve"> při zadlužení)</t>
    </r>
  </si>
  <si>
    <t>Ocenění metodou DCF APV (mil. Kč)</t>
  </si>
  <si>
    <t>Pro FCFF</t>
  </si>
  <si>
    <t>Pro daňový štít</t>
  </si>
  <si>
    <t>SH FCFF</t>
  </si>
  <si>
    <t>Daňový štít (roční)</t>
  </si>
  <si>
    <t>SH daňového štítu</t>
  </si>
  <si>
    <r>
      <t>Hodnota brutto</t>
    </r>
    <r>
      <rPr>
        <b/>
        <sz val="11"/>
        <rFont val="Times New Roman CE"/>
        <family val="1"/>
      </rPr>
      <t xml:space="preserve"> k 1.1.</t>
    </r>
  </si>
  <si>
    <t>a) Ocenění podle cílové struktury kapitálu</t>
  </si>
  <si>
    <t>Propočet hodnoty podniku k datu ocenění</t>
  </si>
  <si>
    <t>Odúročitel</t>
  </si>
  <si>
    <t>Diskontované FCFF</t>
  </si>
  <si>
    <t>Hodnota brutto</t>
  </si>
  <si>
    <t>CK k datu ocenění</t>
  </si>
  <si>
    <t>b) Ocenění podle vyladěné struktury kapitálu</t>
  </si>
  <si>
    <t>A PROBLÉM KAPITÁLOVÉ STRUKTURY</t>
  </si>
  <si>
    <t>Úkoly - doporučený postup práce:</t>
  </si>
  <si>
    <t xml:space="preserve">A) Ocenění při použití cílové struktury </t>
  </si>
  <si>
    <r>
      <t>n</t>
    </r>
    <r>
      <rPr>
        <vertAlign val="subscript"/>
        <sz val="12"/>
        <rFont val="Times New Roman CE"/>
        <family val="0"/>
      </rPr>
      <t>VK</t>
    </r>
    <r>
      <rPr>
        <sz val="12"/>
        <rFont val="Times New Roman CE"/>
        <family val="0"/>
      </rPr>
      <t xml:space="preserve"> zadlužené z nezadlužených.</t>
    </r>
  </si>
  <si>
    <t>Udělejte kontrolní propočet struktury kapitálu k datu ocenění a porovnejte se</t>
  </si>
  <si>
    <t>strukturou použitou pro výpočet diskontní míry.</t>
  </si>
  <si>
    <t xml:space="preserve">  - V tabulce pro diskontní míru připravit vzorce tak, aby později mohla být v každém roce </t>
  </si>
  <si>
    <t xml:space="preserve">    jiná struktura kapitálu a tím pádem i jiná diskontní míra.</t>
  </si>
  <si>
    <t xml:space="preserve">     k datu ocenění, ale i k počátku každého roku.</t>
  </si>
  <si>
    <t xml:space="preserve">  - Pro každý rok udělat kontrolní propočet výsledné struktury kapitálu.</t>
  </si>
  <si>
    <t>Pro metodu DCF entity připravte tabulku, která později umožní vylaďovat kapitálovou strukturu:</t>
  </si>
  <si>
    <t>Stejným způsobem připravte tabulky pro metodu DCF equity a DCF APV.</t>
  </si>
  <si>
    <t>Porovnejte hodnoty podniku získané třemi metodami s použitím cílové struktury kapitálu.</t>
  </si>
  <si>
    <t>Soubor s vyplněnými tabulkami při použití cílové struktury si uložte.</t>
  </si>
  <si>
    <t xml:space="preserve">výsledky podle výchozího zadání. </t>
  </si>
  <si>
    <t>cílové struktuře a druhý soubor s oceněním při vyladěné struktuře).</t>
  </si>
  <si>
    <t></t>
  </si>
  <si>
    <t></t>
  </si>
  <si>
    <t></t>
  </si>
  <si>
    <t>Oceňte podnik metodou DCF entity klasickým způsobem s tím, že je třeba dopočítat</t>
  </si>
  <si>
    <t>FCF</t>
  </si>
  <si>
    <t xml:space="preserve">  - Tabulku s výpočtem hodnoty podniku připravit tak, aby obsahovala hodnoty nejen </t>
  </si>
  <si>
    <t>Vyladění udělejte postupně pro jednotlivé metody.</t>
  </si>
  <si>
    <r>
      <t xml:space="preserve">Soubor si uložte pod jiným názvem </t>
    </r>
    <r>
      <rPr>
        <sz val="12"/>
        <rFont val="Times New Roman CE"/>
        <family val="0"/>
      </rPr>
      <t>(budete pak mít jeden soubor s oceněním při</t>
    </r>
  </si>
  <si>
    <t>Cizí kapitál</t>
  </si>
  <si>
    <t>příkaz Soubor - Možnosti - Vzorce a zatrhněte pole Povolit iterativní přepočet.</t>
  </si>
  <si>
    <t>Vybrané údaje z výsledovky:</t>
  </si>
  <si>
    <t>Podnik bude bankovní úvěry obnovovat stabilně na současné úrovni.</t>
  </si>
  <si>
    <t>Tržní hodnota bankovních úvěrů je stejná jako účetní hodnota.</t>
  </si>
  <si>
    <t>Podnik nemá žádný provozně nepotřebný majetek.</t>
  </si>
  <si>
    <t>Informace k nákladům kapitálu: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</si>
</sst>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0.0"/>
    <numFmt numFmtId="168" formatCode="0.0%"/>
    <numFmt numFmtId="169" formatCode="#,##0.0"/>
    <numFmt numFmtId="170" formatCode="#,##0.00_0_0"/>
    <numFmt numFmtId="171" formatCode="0.00%_0"/>
    <numFmt numFmtId="172" formatCode="#,##0.0_0_0"/>
    <numFmt numFmtId="173" formatCode="#,##0.000_0_0"/>
    <numFmt numFmtId="174" formatCode="#,##0.0000_0_0"/>
  </numFmts>
  <fonts count="57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8"/>
      <color indexed="10"/>
      <name val="Times New Roman CE"/>
      <family val="1"/>
    </font>
    <font>
      <b/>
      <sz val="12"/>
      <color indexed="12"/>
      <name val="Times New Roman CE"/>
      <family val="1"/>
    </font>
    <font>
      <sz val="12"/>
      <name val="Wingdings"/>
      <family val="0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sz val="14"/>
      <color indexed="10"/>
      <name val="Times New Roman CE"/>
      <family val="1"/>
    </font>
    <font>
      <b/>
      <sz val="12"/>
      <color indexed="17"/>
      <name val="Times New Roman CE"/>
      <family val="0"/>
    </font>
    <font>
      <b/>
      <sz val="12"/>
      <color indexed="16"/>
      <name val="Times New Roman CE"/>
      <family val="0"/>
    </font>
    <font>
      <sz val="14"/>
      <color indexed="42"/>
      <name val="Times New Roman CE"/>
      <family val="0"/>
    </font>
    <font>
      <sz val="12"/>
      <color indexed="42"/>
      <name val="Times New Roman CE"/>
      <family val="0"/>
    </font>
    <font>
      <sz val="12"/>
      <color indexed="53"/>
      <name val="Wingdings"/>
      <family val="0"/>
    </font>
    <font>
      <b/>
      <vertAlign val="subscript"/>
      <sz val="12"/>
      <name val="Times New Roman CE"/>
      <family val="1"/>
    </font>
    <font>
      <vertAlign val="subscript"/>
      <sz val="12"/>
      <name val="Times New Roman CE"/>
      <family val="0"/>
    </font>
    <font>
      <b/>
      <sz val="11"/>
      <name val="Times New Roman CE"/>
      <family val="1"/>
    </font>
    <font>
      <b/>
      <sz val="14"/>
      <name val="Wingdings"/>
      <family val="0"/>
    </font>
    <font>
      <b/>
      <sz val="12"/>
      <color indexed="10"/>
      <name val="Times New Roman CE"/>
      <family val="0"/>
    </font>
    <font>
      <sz val="12"/>
      <color indexed="9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5" xfId="48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170" fontId="0" fillId="0" borderId="10" xfId="0" applyNumberFormat="1" applyBorder="1" applyAlignment="1">
      <alignment/>
    </xf>
    <xf numFmtId="170" fontId="1" fillId="0" borderId="10" xfId="0" applyNumberFormat="1" applyFont="1" applyBorder="1" applyAlignment="1">
      <alignment/>
    </xf>
    <xf numFmtId="170" fontId="0" fillId="0" borderId="16" xfId="0" applyNumberFormat="1" applyBorder="1" applyAlignment="1">
      <alignment/>
    </xf>
    <xf numFmtId="170" fontId="1" fillId="0" borderId="15" xfId="0" applyNumberFormat="1" applyFont="1" applyBorder="1" applyAlignment="1">
      <alignment/>
    </xf>
    <xf numFmtId="170" fontId="11" fillId="0" borderId="21" xfId="0" applyNumberFormat="1" applyFont="1" applyBorder="1" applyAlignment="1">
      <alignment/>
    </xf>
    <xf numFmtId="171" fontId="0" fillId="0" borderId="22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171" fontId="1" fillId="0" borderId="10" xfId="48" applyNumberFormat="1" applyFont="1" applyBorder="1" applyAlignment="1">
      <alignment/>
    </xf>
    <xf numFmtId="170" fontId="0" fillId="0" borderId="22" xfId="0" applyNumberFormat="1" applyBorder="1" applyAlignment="1">
      <alignment/>
    </xf>
    <xf numFmtId="171" fontId="0" fillId="0" borderId="10" xfId="48" applyNumberFormat="1" applyBorder="1" applyAlignment="1">
      <alignment/>
    </xf>
    <xf numFmtId="170" fontId="1" fillId="0" borderId="21" xfId="0" applyNumberFormat="1" applyFont="1" applyBorder="1" applyAlignment="1">
      <alignment/>
    </xf>
    <xf numFmtId="171" fontId="0" fillId="0" borderId="22" xfId="48" applyNumberFormat="1" applyBorder="1" applyAlignment="1">
      <alignment/>
    </xf>
    <xf numFmtId="171" fontId="0" fillId="0" borderId="0" xfId="48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1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70" fontId="0" fillId="0" borderId="21" xfId="0" applyNumberFormat="1" applyBorder="1" applyAlignment="1">
      <alignment/>
    </xf>
    <xf numFmtId="174" fontId="0" fillId="0" borderId="21" xfId="0" applyNumberFormat="1" applyBorder="1" applyAlignment="1">
      <alignment/>
    </xf>
    <xf numFmtId="0" fontId="0" fillId="0" borderId="20" xfId="0" applyFont="1" applyBorder="1" applyAlignment="1">
      <alignment/>
    </xf>
    <xf numFmtId="170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0" xfId="48" applyNumberFormat="1" applyFont="1" applyBorder="1" applyAlignment="1">
      <alignment horizontal="center"/>
    </xf>
    <xf numFmtId="0" fontId="11" fillId="0" borderId="24" xfId="0" applyFont="1" applyFill="1" applyBorder="1" applyAlignment="1">
      <alignment/>
    </xf>
    <xf numFmtId="170" fontId="11" fillId="0" borderId="19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170" fontId="1" fillId="0" borderId="18" xfId="0" applyNumberFormat="1" applyFont="1" applyBorder="1" applyAlignment="1">
      <alignment/>
    </xf>
    <xf numFmtId="10" fontId="0" fillId="0" borderId="0" xfId="48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9" fontId="0" fillId="0" borderId="16" xfId="48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19" xfId="0" applyFont="1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22" xfId="48" applyFont="1" applyFill="1" applyBorder="1" applyAlignment="1">
      <alignment/>
    </xf>
    <xf numFmtId="9" fontId="0" fillId="0" borderId="22" xfId="48" applyFont="1" applyBorder="1" applyAlignment="1">
      <alignment/>
    </xf>
    <xf numFmtId="0" fontId="4" fillId="0" borderId="0" xfId="0" applyFont="1" applyFill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42</xdr:row>
      <xdr:rowOff>47625</xdr:rowOff>
    </xdr:from>
    <xdr:to>
      <xdr:col>6</xdr:col>
      <xdr:colOff>152400</xdr:colOff>
      <xdr:row>45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6096000" y="7972425"/>
          <a:ext cx="695325" cy="638175"/>
        </a:xfrm>
        <a:prstGeom prst="rect">
          <a:avLst/>
        </a:prstGeom>
        <a:solidFill>
          <a:srgbClr val="FFFFFF"/>
        </a:solidFill>
        <a:ln w="1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1" u="none" baseline="0">
              <a:solidFill>
                <a:srgbClr val="800080"/>
              </a:solidFill>
              <a:latin typeface="Times New Roman CE"/>
              <a:ea typeface="Times New Roman CE"/>
              <a:cs typeface="Times New Roman CE"/>
            </a:rPr>
            <a:t>Počítejte hodnoty od zadu.</a:t>
          </a:r>
        </a:p>
      </xdr:txBody>
    </xdr:sp>
    <xdr:clientData/>
  </xdr:twoCellAnchor>
  <xdr:twoCellAnchor>
    <xdr:from>
      <xdr:col>5</xdr:col>
      <xdr:colOff>38100</xdr:colOff>
      <xdr:row>43</xdr:row>
      <xdr:rowOff>19050</xdr:rowOff>
    </xdr:from>
    <xdr:to>
      <xdr:col>5</xdr:col>
      <xdr:colOff>428625</xdr:colOff>
      <xdr:row>44</xdr:row>
      <xdr:rowOff>95250</xdr:rowOff>
    </xdr:to>
    <xdr:sp>
      <xdr:nvSpPr>
        <xdr:cNvPr id="2" name="Line 9"/>
        <xdr:cNvSpPr>
          <a:spLocks/>
        </xdr:cNvSpPr>
      </xdr:nvSpPr>
      <xdr:spPr>
        <a:xfrm flipH="1">
          <a:off x="5705475" y="8134350"/>
          <a:ext cx="390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20</xdr:row>
      <xdr:rowOff>28575</xdr:rowOff>
    </xdr:from>
    <xdr:to>
      <xdr:col>6</xdr:col>
      <xdr:colOff>161925</xdr:colOff>
      <xdr:row>23</xdr:row>
      <xdr:rowOff>171450</xdr:rowOff>
    </xdr:to>
    <xdr:sp>
      <xdr:nvSpPr>
        <xdr:cNvPr id="1" name="text 2"/>
        <xdr:cNvSpPr txBox="1">
          <a:spLocks noChangeArrowheads="1"/>
        </xdr:cNvSpPr>
      </xdr:nvSpPr>
      <xdr:spPr>
        <a:xfrm>
          <a:off x="6172200" y="4057650"/>
          <a:ext cx="695325" cy="742950"/>
        </a:xfrm>
        <a:prstGeom prst="rect">
          <a:avLst/>
        </a:prstGeom>
        <a:solidFill>
          <a:srgbClr val="FFFFFF"/>
        </a:solidFill>
        <a:ln w="1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1" u="none" baseline="0">
              <a:solidFill>
                <a:srgbClr val="800080"/>
              </a:solidFill>
              <a:latin typeface="Times New Roman CE"/>
              <a:ea typeface="Times New Roman CE"/>
              <a:cs typeface="Times New Roman CE"/>
            </a:rPr>
            <a:t>Počítejte hodnoty od zadu.</a:t>
          </a:r>
        </a:p>
      </xdr:txBody>
    </xdr:sp>
    <xdr:clientData/>
  </xdr:twoCellAnchor>
  <xdr:twoCellAnchor>
    <xdr:from>
      <xdr:col>5</xdr:col>
      <xdr:colOff>9525</xdr:colOff>
      <xdr:row>20</xdr:row>
      <xdr:rowOff>180975</xdr:rowOff>
    </xdr:from>
    <xdr:to>
      <xdr:col>5</xdr:col>
      <xdr:colOff>447675</xdr:colOff>
      <xdr:row>22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5715000" y="4210050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15</xdr:row>
      <xdr:rowOff>76200</xdr:rowOff>
    </xdr:from>
    <xdr:to>
      <xdr:col>6</xdr:col>
      <xdr:colOff>257175</xdr:colOff>
      <xdr:row>19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362700" y="3086100"/>
          <a:ext cx="695325" cy="742950"/>
        </a:xfrm>
        <a:prstGeom prst="rect">
          <a:avLst/>
        </a:prstGeom>
        <a:solidFill>
          <a:srgbClr val="FFFFFF"/>
        </a:solidFill>
        <a:ln w="1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1" u="none" baseline="0">
              <a:solidFill>
                <a:srgbClr val="800080"/>
              </a:solidFill>
              <a:latin typeface="Times New Roman CE"/>
              <a:ea typeface="Times New Roman CE"/>
              <a:cs typeface="Times New Roman CE"/>
            </a:rPr>
            <a:t>Počítejte hodnoty od zadu.</a:t>
          </a:r>
        </a:p>
      </xdr:txBody>
    </xdr:sp>
    <xdr:clientData/>
  </xdr:twoCellAnchor>
  <xdr:twoCellAnchor>
    <xdr:from>
      <xdr:col>5</xdr:col>
      <xdr:colOff>47625</xdr:colOff>
      <xdr:row>16</xdr:row>
      <xdr:rowOff>85725</xdr:rowOff>
    </xdr:from>
    <xdr:to>
      <xdr:col>5</xdr:col>
      <xdr:colOff>561975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5848350" y="3295650"/>
          <a:ext cx="514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69921875" style="0" customWidth="1"/>
    <col min="2" max="2" width="7.09765625" style="0" customWidth="1"/>
    <col min="9" max="9" width="8.69921875" style="0" customWidth="1"/>
    <col min="10" max="10" width="10.09765625" style="0" customWidth="1"/>
  </cols>
  <sheetData>
    <row r="1" spans="1:10" ht="23.25">
      <c r="A1" s="4"/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 ht="29.25" customHeight="1">
      <c r="A2" s="4"/>
      <c r="B2" s="76" t="s">
        <v>65</v>
      </c>
      <c r="C2" s="76"/>
      <c r="D2" s="76"/>
      <c r="E2" s="76"/>
      <c r="F2" s="76"/>
      <c r="G2" s="76"/>
      <c r="H2" s="76"/>
      <c r="I2" s="76"/>
      <c r="J2" s="76"/>
    </row>
    <row r="3" spans="1:2" ht="11.25" customHeight="1">
      <c r="A3" s="4"/>
      <c r="B3" s="5"/>
    </row>
    <row r="4" spans="1:2" ht="15.75">
      <c r="A4" s="4"/>
      <c r="B4" s="6" t="s">
        <v>1</v>
      </c>
    </row>
    <row r="5" ht="15.75">
      <c r="B5" t="s">
        <v>2</v>
      </c>
    </row>
    <row r="6" ht="15.75">
      <c r="B6" t="str">
        <f>"(při zvyšujících se investicích). Od roku "&amp;FIXED(rok+3,0,TRUE)&amp;" již podnik počítá pouze s obnovovacími"</f>
        <v>(při zvyšujících se investicích). Od roku 2026 již podnik počítá pouze s obnovovacími</v>
      </c>
    </row>
    <row r="7" ht="15.75">
      <c r="B7" t="s">
        <v>3</v>
      </c>
    </row>
    <row r="8" ht="6.75" customHeight="1"/>
    <row r="9" ht="15.75">
      <c r="B9" t="s">
        <v>4</v>
      </c>
    </row>
    <row r="10" ht="15.75">
      <c r="B10" t="s">
        <v>5</v>
      </c>
    </row>
    <row r="11" ht="9.75" customHeight="1"/>
    <row r="12" ht="15.75">
      <c r="B12" s="7" t="str">
        <f>"Ocenění bude provedeno k 1. 1. "&amp;FIXED(rok,0,TRUE)&amp;"."</f>
        <v>Ocenění bude provedeno k 1. 1. 2023.</v>
      </c>
    </row>
    <row r="13" ht="10.5" customHeight="1">
      <c r="B13" s="7"/>
    </row>
    <row r="14" ht="15.75">
      <c r="B14" s="8" t="s">
        <v>66</v>
      </c>
    </row>
    <row r="15" ht="21" customHeight="1">
      <c r="B15" s="47" t="s">
        <v>67</v>
      </c>
    </row>
    <row r="16" spans="2:3" ht="18">
      <c r="B16" s="46" t="s">
        <v>6</v>
      </c>
      <c r="C16" t="s">
        <v>84</v>
      </c>
    </row>
    <row r="17" spans="2:3" ht="15" customHeight="1">
      <c r="B17" s="46"/>
      <c r="C17" t="s">
        <v>68</v>
      </c>
    </row>
    <row r="18" spans="2:3" ht="15" customHeight="1">
      <c r="B18" s="46" t="s">
        <v>7</v>
      </c>
      <c r="C18" t="s">
        <v>69</v>
      </c>
    </row>
    <row r="19" spans="2:3" ht="15" customHeight="1">
      <c r="B19" s="46"/>
      <c r="C19" t="s">
        <v>70</v>
      </c>
    </row>
    <row r="20" spans="2:3" ht="18">
      <c r="B20" s="46" t="s">
        <v>8</v>
      </c>
      <c r="C20" t="s">
        <v>75</v>
      </c>
    </row>
    <row r="21" spans="2:3" ht="15.75">
      <c r="B21" s="9"/>
      <c r="C21" t="s">
        <v>71</v>
      </c>
    </row>
    <row r="22" spans="2:3" ht="15.75">
      <c r="B22" s="9"/>
      <c r="C22" s="56" t="s">
        <v>72</v>
      </c>
    </row>
    <row r="23" spans="2:3" ht="15.75">
      <c r="B23" s="9"/>
      <c r="C23" s="56" t="s">
        <v>86</v>
      </c>
    </row>
    <row r="24" spans="2:3" ht="15.75">
      <c r="B24" s="9"/>
      <c r="C24" s="56" t="s">
        <v>73</v>
      </c>
    </row>
    <row r="25" spans="2:3" ht="15.75">
      <c r="B25" s="9"/>
      <c r="C25" s="56" t="s">
        <v>74</v>
      </c>
    </row>
    <row r="26" spans="2:3" ht="18" customHeight="1">
      <c r="B26" s="46" t="s">
        <v>10</v>
      </c>
      <c r="C26" t="s">
        <v>76</v>
      </c>
    </row>
    <row r="27" spans="2:3" ht="18" customHeight="1">
      <c r="B27" s="46" t="s">
        <v>13</v>
      </c>
      <c r="C27" t="s">
        <v>77</v>
      </c>
    </row>
    <row r="28" spans="2:3" ht="18" customHeight="1">
      <c r="B28" s="46" t="s">
        <v>16</v>
      </c>
      <c r="C28" s="7" t="s">
        <v>78</v>
      </c>
    </row>
    <row r="29" ht="24.75" customHeight="1">
      <c r="B29" s="47" t="s">
        <v>9</v>
      </c>
    </row>
    <row r="30" spans="2:3" ht="24.75" customHeight="1">
      <c r="B30" s="46" t="s">
        <v>81</v>
      </c>
      <c r="C30" s="7" t="s">
        <v>88</v>
      </c>
    </row>
    <row r="31" spans="2:3" ht="15" customHeight="1">
      <c r="B31" s="47"/>
      <c r="C31" t="s">
        <v>80</v>
      </c>
    </row>
    <row r="32" spans="2:3" ht="18">
      <c r="B32" s="46" t="s">
        <v>82</v>
      </c>
      <c r="C32" t="s">
        <v>11</v>
      </c>
    </row>
    <row r="33" spans="2:3" ht="15.75" customHeight="1">
      <c r="B33" s="46"/>
      <c r="C33" t="s">
        <v>12</v>
      </c>
    </row>
    <row r="34" spans="2:3" ht="15.75">
      <c r="B34" s="9"/>
      <c r="C34" t="s">
        <v>90</v>
      </c>
    </row>
    <row r="35" spans="2:3" ht="15.75">
      <c r="B35" s="9"/>
      <c r="C35" t="s">
        <v>87</v>
      </c>
    </row>
    <row r="36" spans="2:3" ht="18" customHeight="1">
      <c r="B36" s="46" t="s">
        <v>83</v>
      </c>
      <c r="C36" t="s">
        <v>14</v>
      </c>
    </row>
    <row r="37" spans="2:3" ht="15.75">
      <c r="B37" s="9"/>
      <c r="C37" t="s">
        <v>15</v>
      </c>
    </row>
    <row r="38" spans="2:3" ht="15.75">
      <c r="B38" s="9"/>
      <c r="C38" t="s">
        <v>79</v>
      </c>
    </row>
    <row r="39" ht="15.75">
      <c r="B39" s="9"/>
    </row>
    <row r="40" ht="23.25">
      <c r="B40" s="10" t="s">
        <v>17</v>
      </c>
    </row>
    <row r="44" ht="7.5" customHeight="1"/>
    <row r="45" spans="1:2" ht="15.75">
      <c r="A45" s="68" t="s">
        <v>18</v>
      </c>
      <c r="B45" s="68">
        <v>2023</v>
      </c>
    </row>
    <row r="46" spans="1:2" ht="15.75">
      <c r="A46" s="68" t="s">
        <v>19</v>
      </c>
      <c r="B46" s="69">
        <v>15</v>
      </c>
    </row>
  </sheetData>
  <sheetProtection/>
  <mergeCells count="2">
    <mergeCell ref="B1:J1"/>
    <mergeCell ref="B2:J2"/>
  </mergeCells>
  <printOptions heading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&amp;LVŠE IOM - OP 13&amp;CStrana &amp;P&amp;RMiloš Mařík, Pavla Maříková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4.5" style="0" customWidth="1"/>
    <col min="2" max="5" width="10.69921875" style="0" customWidth="1"/>
  </cols>
  <sheetData>
    <row r="1" ht="18.75">
      <c r="A1" s="11" t="s">
        <v>20</v>
      </c>
    </row>
    <row r="2" ht="21.75" customHeight="1">
      <c r="A2" s="8" t="s">
        <v>91</v>
      </c>
    </row>
    <row r="3" spans="1:5" ht="15.75">
      <c r="A3" s="20" t="s">
        <v>24</v>
      </c>
      <c r="B3" s="48"/>
      <c r="C3" s="48"/>
      <c r="D3" s="48"/>
      <c r="E3" s="74">
        <v>0.2</v>
      </c>
    </row>
    <row r="4" spans="1:5" ht="15.75">
      <c r="A4" s="12" t="str">
        <f>"Provozní výsledek hospodaření plánovaný pro rok "&amp;FIXED(rok,0,TRUE)&amp;" (mil. Kč)"</f>
        <v>Provozní výsledek hospodaření plánovaný pro rok 2023 (mil. Kč)</v>
      </c>
      <c r="B4" s="13"/>
      <c r="C4" s="13"/>
      <c r="D4" s="13"/>
      <c r="E4" s="19">
        <v>58</v>
      </c>
    </row>
    <row r="5" spans="1:5" ht="15.75">
      <c r="A5" s="14" t="str">
        <f>"Roční tempo růstu provozního VH do roku "&amp;FIXED(rok+2,0,TRUE)&amp;":"</f>
        <v>Roční tempo růstu provozního VH do roku 2025:</v>
      </c>
      <c r="B5" s="15"/>
      <c r="C5" s="15"/>
      <c r="D5" s="15"/>
      <c r="E5" s="16">
        <v>0.1</v>
      </c>
    </row>
    <row r="6" spans="1:5" ht="15.75">
      <c r="A6" s="14" t="str">
        <f>"Od roku "&amp;FIXED(rok+3,0,TRUE)&amp;" již jen obnovovací investice a stabilní výše provozního zisku."</f>
        <v>Od roku 2026 již jen obnovovací investice a stabilní výše provozního zisku.</v>
      </c>
      <c r="B6" s="15"/>
      <c r="C6" s="15"/>
      <c r="D6" s="15"/>
      <c r="E6" s="16"/>
    </row>
    <row r="8" ht="15.75">
      <c r="A8" s="8" t="s">
        <v>26</v>
      </c>
    </row>
    <row r="9" spans="1:5" ht="15.75">
      <c r="A9" s="17"/>
      <c r="B9" s="18" t="str">
        <f>"31.12."&amp;FIXED(rok-1,0,TRUE)</f>
        <v>31.12.2022</v>
      </c>
      <c r="C9" s="18" t="str">
        <f>"31.12."&amp;FIXED(rok,0,TRUE)</f>
        <v>31.12.2023</v>
      </c>
      <c r="D9" s="18" t="str">
        <f>"31.12."&amp;FIXED(rok+1,0,TRUE)</f>
        <v>31.12.2024</v>
      </c>
      <c r="E9" s="18" t="str">
        <f>"31.12."&amp;FIXED(rok+2,0,TRUE)</f>
        <v>31.12.2025</v>
      </c>
    </row>
    <row r="10" spans="1:5" ht="15.75">
      <c r="A10" s="17" t="s">
        <v>28</v>
      </c>
      <c r="B10" s="32">
        <v>100</v>
      </c>
      <c r="C10" s="32">
        <f>B10+In</f>
        <v>115</v>
      </c>
      <c r="D10" s="32">
        <f>C10+In*(1+$E$5)</f>
        <v>131.5</v>
      </c>
      <c r="E10" s="32">
        <f>D10+In*(1+$E$5)^2</f>
        <v>149.65</v>
      </c>
    </row>
    <row r="11" spans="1:5" ht="15.75">
      <c r="A11" s="17" t="s">
        <v>27</v>
      </c>
      <c r="B11" s="32">
        <v>150</v>
      </c>
      <c r="C11" s="32">
        <f>B11</f>
        <v>150</v>
      </c>
      <c r="D11" s="32">
        <f>C11</f>
        <v>150</v>
      </c>
      <c r="E11" s="32">
        <f>D11</f>
        <v>150</v>
      </c>
    </row>
    <row r="12" spans="1:5" ht="15.75">
      <c r="A12" s="1" t="s">
        <v>29</v>
      </c>
      <c r="B12" s="33">
        <f>SUM(B10:B11)</f>
        <v>250</v>
      </c>
      <c r="C12" s="33">
        <f>SUM(C10:C11)</f>
        <v>265</v>
      </c>
      <c r="D12" s="33">
        <f>SUM(D10:D11)</f>
        <v>281.5</v>
      </c>
      <c r="E12" s="33">
        <f>SUM(E10:E11)</f>
        <v>299.65</v>
      </c>
    </row>
    <row r="13" ht="19.5" customHeight="1">
      <c r="A13" s="72" t="s">
        <v>92</v>
      </c>
    </row>
    <row r="14" ht="15.75">
      <c r="A14" s="72" t="s">
        <v>93</v>
      </c>
    </row>
    <row r="15" ht="15.75">
      <c r="A15" s="73" t="s">
        <v>94</v>
      </c>
    </row>
    <row r="16" ht="15.75">
      <c r="A16" s="73"/>
    </row>
    <row r="17" ht="15.75">
      <c r="A17" s="8" t="s">
        <v>95</v>
      </c>
    </row>
    <row r="18" spans="1:5" ht="15.75">
      <c r="A18" s="20" t="s">
        <v>23</v>
      </c>
      <c r="B18" s="48"/>
      <c r="C18" s="48"/>
      <c r="D18" s="48"/>
      <c r="E18" s="75">
        <v>0.06</v>
      </c>
    </row>
    <row r="19" spans="1:5" ht="15.75">
      <c r="A19" s="12" t="s">
        <v>25</v>
      </c>
      <c r="B19" s="13"/>
      <c r="C19" s="13"/>
      <c r="D19" s="13"/>
      <c r="E19" s="67">
        <v>0.15</v>
      </c>
    </row>
    <row r="20" spans="1:5" ht="15.75">
      <c r="A20" s="12" t="s">
        <v>21</v>
      </c>
      <c r="B20" s="13"/>
      <c r="C20" s="13"/>
      <c r="D20" s="13"/>
      <c r="E20" s="19"/>
    </row>
    <row r="21" spans="1:5" ht="15.75">
      <c r="A21" s="14" t="s">
        <v>22</v>
      </c>
      <c r="B21" s="15"/>
      <c r="C21" s="15"/>
      <c r="D21" s="15"/>
      <c r="E21" s="16">
        <v>0.2</v>
      </c>
    </row>
    <row r="23" spans="1:5" ht="18.75">
      <c r="A23" s="31" t="s">
        <v>30</v>
      </c>
      <c r="B23" s="29"/>
      <c r="C23" s="29"/>
      <c r="D23" s="29"/>
      <c r="E23" s="30"/>
    </row>
  </sheetData>
  <sheetProtection/>
  <printOptions heading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&amp;LVŠE IOM - OP 13&amp;CStrana &amp;P&amp;RMiloš Mařík, Pavla Maříková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8.19921875" style="0" customWidth="1"/>
    <col min="2" max="2" width="10.69921875" style="0" customWidth="1"/>
    <col min="3" max="6" width="10.19921875" style="0" customWidth="1"/>
  </cols>
  <sheetData>
    <row r="1" ht="18.75">
      <c r="A1" s="11" t="s">
        <v>31</v>
      </c>
    </row>
    <row r="2" ht="6.75" customHeight="1"/>
    <row r="3" ht="15.75">
      <c r="A3" s="8" t="s">
        <v>32</v>
      </c>
    </row>
    <row r="4" spans="1:5" ht="15.75">
      <c r="A4" s="20"/>
      <c r="B4" s="18">
        <f>rok</f>
        <v>2023</v>
      </c>
      <c r="C4" s="18">
        <f>B4+1</f>
        <v>2024</v>
      </c>
      <c r="D4" s="18">
        <f>C4+1</f>
        <v>2025</v>
      </c>
      <c r="E4" s="18" t="s">
        <v>33</v>
      </c>
    </row>
    <row r="5" spans="1:5" ht="15.75">
      <c r="A5" s="14"/>
      <c r="B5" s="32"/>
      <c r="C5" s="32"/>
      <c r="D5" s="32"/>
      <c r="E5" s="32"/>
    </row>
    <row r="6" spans="1:5" ht="15.75">
      <c r="A6" s="14"/>
      <c r="B6" s="32"/>
      <c r="C6" s="32"/>
      <c r="D6" s="32"/>
      <c r="E6" s="32"/>
    </row>
    <row r="7" spans="1:5" ht="15.75">
      <c r="A7" s="14"/>
      <c r="B7" s="32"/>
      <c r="C7" s="32"/>
      <c r="D7" s="32"/>
      <c r="E7" s="32"/>
    </row>
    <row r="8" spans="1:5" ht="15.75">
      <c r="A8" s="21" t="s">
        <v>85</v>
      </c>
      <c r="B8" s="33"/>
      <c r="C8" s="33"/>
      <c r="D8" s="33"/>
      <c r="E8" s="33"/>
    </row>
    <row r="9" spans="1:5" ht="15.75">
      <c r="A9" s="49"/>
      <c r="B9" s="50"/>
      <c r="C9" s="50"/>
      <c r="D9" s="50"/>
      <c r="E9" s="50"/>
    </row>
    <row r="10" spans="1:5" ht="15.75">
      <c r="A10" s="66" t="s">
        <v>58</v>
      </c>
      <c r="B10" s="50"/>
      <c r="C10" s="50"/>
      <c r="D10" s="50"/>
      <c r="E10" s="50"/>
    </row>
    <row r="11" spans="1:5" ht="6.75" customHeight="1">
      <c r="A11" s="49"/>
      <c r="B11" s="50"/>
      <c r="C11" s="50"/>
      <c r="D11" s="50"/>
      <c r="E11" s="50"/>
    </row>
    <row r="12" spans="1:5" ht="15.75">
      <c r="A12" s="8" t="s">
        <v>35</v>
      </c>
      <c r="B12" s="50"/>
      <c r="C12" s="50"/>
      <c r="D12" s="50"/>
      <c r="E12" s="50"/>
    </row>
    <row r="13" spans="1:5" ht="15.75">
      <c r="A13" s="22"/>
      <c r="B13" s="18" t="str">
        <f>"1.1."&amp;FIXED(rok,0,TRUE)</f>
        <v>1.1.2023</v>
      </c>
      <c r="C13" s="50"/>
      <c r="D13" s="50"/>
      <c r="E13" s="50"/>
    </row>
    <row r="14" spans="1:5" ht="15.75">
      <c r="A14" s="17" t="s">
        <v>36</v>
      </c>
      <c r="B14" s="38"/>
      <c r="C14" s="50"/>
      <c r="D14" s="50"/>
      <c r="E14" s="50"/>
    </row>
    <row r="15" spans="1:5" ht="15.75">
      <c r="A15" s="17" t="s">
        <v>37</v>
      </c>
      <c r="B15" s="38"/>
      <c r="C15" s="50"/>
      <c r="D15" s="50"/>
      <c r="E15" s="50"/>
    </row>
    <row r="16" spans="1:5" ht="15.75">
      <c r="A16" s="17" t="s">
        <v>38</v>
      </c>
      <c r="B16" s="38"/>
      <c r="C16" s="50"/>
      <c r="D16" s="50"/>
      <c r="E16" s="50"/>
    </row>
    <row r="17" spans="1:5" ht="15.75">
      <c r="A17" s="17" t="s">
        <v>39</v>
      </c>
      <c r="B17" s="38"/>
      <c r="C17" s="50"/>
      <c r="D17" s="50"/>
      <c r="E17" s="50"/>
    </row>
    <row r="18" spans="1:5" ht="15.75">
      <c r="A18" s="17" t="s">
        <v>40</v>
      </c>
      <c r="B18" s="38"/>
      <c r="C18" s="50"/>
      <c r="D18" s="50"/>
      <c r="E18" s="50"/>
    </row>
    <row r="19" spans="1:5" ht="17.25">
      <c r="A19" s="1" t="s">
        <v>41</v>
      </c>
      <c r="B19" s="39"/>
      <c r="C19" s="50"/>
      <c r="D19" s="50"/>
      <c r="E19" s="50"/>
    </row>
    <row r="20" spans="1:5" ht="7.5" customHeight="1">
      <c r="A20" s="49"/>
      <c r="B20" s="50"/>
      <c r="C20" s="50"/>
      <c r="D20" s="50"/>
      <c r="E20" s="50"/>
    </row>
    <row r="21" ht="15.75">
      <c r="A21" s="8" t="s">
        <v>59</v>
      </c>
    </row>
    <row r="22" spans="1:5" ht="15.75" customHeight="1">
      <c r="A22" s="23"/>
      <c r="B22" s="25">
        <f>rok</f>
        <v>2023</v>
      </c>
      <c r="C22" s="25">
        <f>B22+1</f>
        <v>2024</v>
      </c>
      <c r="D22" s="25">
        <f>C22+1</f>
        <v>2025</v>
      </c>
      <c r="E22" s="26" t="str">
        <f>FIXED(rok+3,0,TRUE)&amp;" a dále"</f>
        <v>2026 a dále</v>
      </c>
    </row>
    <row r="23" spans="1:5" ht="15.75">
      <c r="A23" s="23" t="s">
        <v>34</v>
      </c>
      <c r="B23" s="34">
        <f>B8</f>
        <v>0</v>
      </c>
      <c r="C23" s="34">
        <f>C8</f>
        <v>0</v>
      </c>
      <c r="D23" s="34">
        <f>D8</f>
        <v>0</v>
      </c>
      <c r="E23" s="34">
        <f>E8</f>
        <v>0</v>
      </c>
    </row>
    <row r="24" spans="1:5" ht="15.75">
      <c r="A24" s="51" t="s">
        <v>60</v>
      </c>
      <c r="B24" s="53">
        <f>1/(1+$B$19)^1</f>
        <v>1</v>
      </c>
      <c r="C24" s="53">
        <f>1/(1+$B$19)^2</f>
        <v>1</v>
      </c>
      <c r="D24" s="53">
        <f>1/(1+$B$19)^3</f>
        <v>1</v>
      </c>
      <c r="E24" s="52"/>
    </row>
    <row r="25" spans="1:5" s="56" customFormat="1" ht="15.75">
      <c r="A25" s="54" t="s">
        <v>61</v>
      </c>
      <c r="B25" s="55"/>
      <c r="C25" s="55"/>
      <c r="D25" s="55"/>
      <c r="E25" s="55"/>
    </row>
    <row r="26" spans="1:5" s="56" customFormat="1" ht="15.75">
      <c r="A26" s="63" t="s">
        <v>62</v>
      </c>
      <c r="B26" s="64"/>
      <c r="C26" s="57"/>
      <c r="D26" s="57"/>
      <c r="E26" s="57"/>
    </row>
    <row r="27" spans="1:5" s="56" customFormat="1" ht="15.75">
      <c r="A27" s="59" t="s">
        <v>63</v>
      </c>
      <c r="B27" s="58"/>
      <c r="C27" s="57"/>
      <c r="D27" s="57"/>
      <c r="E27" s="57"/>
    </row>
    <row r="28" spans="1:5" s="56" customFormat="1" ht="15.75">
      <c r="A28" s="61" t="s">
        <v>46</v>
      </c>
      <c r="B28" s="62"/>
      <c r="C28" s="57"/>
      <c r="D28" s="57"/>
      <c r="E28" s="57"/>
    </row>
    <row r="29" spans="1:5" s="56" customFormat="1" ht="15.75">
      <c r="A29" s="20" t="s">
        <v>45</v>
      </c>
      <c r="B29" s="60"/>
      <c r="C29" s="57"/>
      <c r="D29" s="57"/>
      <c r="E29" s="57"/>
    </row>
    <row r="30" spans="1:5" s="56" customFormat="1" ht="15.75">
      <c r="A30" s="2"/>
      <c r="B30" s="65"/>
      <c r="C30" s="57"/>
      <c r="D30" s="57"/>
      <c r="E30" s="57"/>
    </row>
    <row r="31" spans="1:5" s="56" customFormat="1" ht="15.75">
      <c r="A31" s="66" t="s">
        <v>64</v>
      </c>
      <c r="B31" s="65"/>
      <c r="C31" s="57"/>
      <c r="D31" s="57"/>
      <c r="E31" s="57"/>
    </row>
    <row r="32" ht="5.25" customHeight="1"/>
    <row r="33" ht="15.75">
      <c r="A33" s="8" t="s">
        <v>35</v>
      </c>
    </row>
    <row r="34" spans="1:5" ht="15.75">
      <c r="A34" s="22"/>
      <c r="B34" s="18" t="str">
        <f>"1.1."&amp;FIXED(rok,0,TRUE)</f>
        <v>1.1.2023</v>
      </c>
      <c r="C34" s="18" t="str">
        <f>"1.1."&amp;FIXED(rok+1,0,TRUE)</f>
        <v>1.1.2024</v>
      </c>
      <c r="D34" s="18" t="str">
        <f>"1.1."&amp;FIXED(rok+2,0,TRUE)</f>
        <v>1.1.2025</v>
      </c>
      <c r="E34" s="18" t="str">
        <f>"1.1."&amp;FIXED(rok+3,0,TRUE)</f>
        <v>1.1.2026</v>
      </c>
    </row>
    <row r="35" spans="1:5" ht="15.75">
      <c r="A35" s="17" t="s">
        <v>36</v>
      </c>
      <c r="B35" s="38"/>
      <c r="C35" s="38"/>
      <c r="D35" s="38"/>
      <c r="E35" s="38"/>
    </row>
    <row r="36" spans="1:5" ht="15.75">
      <c r="A36" s="17" t="s">
        <v>37</v>
      </c>
      <c r="B36" s="38"/>
      <c r="C36" s="38"/>
      <c r="D36" s="38"/>
      <c r="E36" s="38"/>
    </row>
    <row r="37" spans="1:5" ht="15.75">
      <c r="A37" s="17" t="s">
        <v>38</v>
      </c>
      <c r="B37" s="38"/>
      <c r="C37" s="38"/>
      <c r="D37" s="38"/>
      <c r="E37" s="38"/>
    </row>
    <row r="38" spans="1:5" ht="15.75">
      <c r="A38" s="17" t="s">
        <v>39</v>
      </c>
      <c r="B38" s="38"/>
      <c r="C38" s="38"/>
      <c r="D38" s="38"/>
      <c r="E38" s="38"/>
    </row>
    <row r="39" spans="1:5" ht="15.75">
      <c r="A39" s="17" t="s">
        <v>40</v>
      </c>
      <c r="B39" s="38"/>
      <c r="C39" s="38"/>
      <c r="D39" s="38"/>
      <c r="E39" s="38"/>
    </row>
    <row r="40" spans="1:5" ht="17.25">
      <c r="A40" s="1" t="s">
        <v>41</v>
      </c>
      <c r="B40" s="39"/>
      <c r="C40" s="39"/>
      <c r="D40" s="39"/>
      <c r="E40" s="39"/>
    </row>
    <row r="41" ht="9" customHeight="1"/>
    <row r="42" ht="15.75">
      <c r="A42" s="8" t="s">
        <v>42</v>
      </c>
    </row>
    <row r="43" spans="1:5" ht="15" customHeight="1">
      <c r="A43" s="23"/>
      <c r="B43" s="25">
        <f>rok</f>
        <v>2023</v>
      </c>
      <c r="C43" s="25">
        <f>B43+1</f>
        <v>2024</v>
      </c>
      <c r="D43" s="25">
        <f>C43+1</f>
        <v>2025</v>
      </c>
      <c r="E43" s="26" t="str">
        <f>FIXED(rok+3,0,TRUE)&amp;" a dále"</f>
        <v>2026 a dále</v>
      </c>
    </row>
    <row r="44" spans="1:5" ht="15.75">
      <c r="A44" s="23" t="s">
        <v>34</v>
      </c>
      <c r="B44" s="34">
        <f>B8</f>
        <v>0</v>
      </c>
      <c r="C44" s="34">
        <f>C8</f>
        <v>0</v>
      </c>
      <c r="D44" s="34">
        <f>D8</f>
        <v>0</v>
      </c>
      <c r="E44" s="34">
        <f>E8</f>
        <v>0</v>
      </c>
    </row>
    <row r="45" spans="1:5" ht="15.75">
      <c r="A45" s="27" t="s">
        <v>43</v>
      </c>
      <c r="B45" s="35"/>
      <c r="C45" s="35"/>
      <c r="D45" s="35"/>
      <c r="E45" s="35"/>
    </row>
    <row r="46" spans="1:5" s="56" customFormat="1" ht="15.75">
      <c r="A46" s="70" t="s">
        <v>89</v>
      </c>
      <c r="B46" s="71"/>
      <c r="C46" s="71"/>
      <c r="D46" s="71"/>
      <c r="E46" s="71"/>
    </row>
    <row r="47" spans="1:5" ht="15.75">
      <c r="A47" s="24" t="s">
        <v>44</v>
      </c>
      <c r="B47" s="36"/>
      <c r="C47" s="36"/>
      <c r="D47" s="36"/>
      <c r="E47" s="36"/>
    </row>
    <row r="48" spans="1:5" ht="15.75">
      <c r="A48" s="17" t="s">
        <v>45</v>
      </c>
      <c r="B48" s="37"/>
      <c r="C48" s="37"/>
      <c r="D48" s="37"/>
      <c r="E48" s="37"/>
    </row>
    <row r="49" spans="1:6" ht="15.75">
      <c r="A49" s="2"/>
      <c r="B49" s="44"/>
      <c r="C49" s="44"/>
      <c r="D49" s="44"/>
      <c r="E49" s="44"/>
      <c r="F49" s="45"/>
    </row>
    <row r="50" spans="1:6" ht="18.75">
      <c r="A50" s="31" t="s">
        <v>30</v>
      </c>
      <c r="B50" s="29"/>
      <c r="C50" s="29"/>
      <c r="D50" s="29"/>
      <c r="E50" s="30"/>
      <c r="F50" s="3"/>
    </row>
  </sheetData>
  <sheetProtection/>
  <printOptions heading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  <oddFooter>&amp;LVŠE IOM - OP 13&amp;CStrana &amp;P&amp;RMiloš Mařík, Pavla Maříková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7.8984375" style="0" customWidth="1"/>
    <col min="2" max="6" width="10.5" style="0" customWidth="1"/>
  </cols>
  <sheetData>
    <row r="1" ht="18.75">
      <c r="A1" s="11" t="s">
        <v>47</v>
      </c>
    </row>
    <row r="3" ht="15.75">
      <c r="A3" s="8" t="s">
        <v>32</v>
      </c>
    </row>
    <row r="4" spans="1:5" ht="15.75">
      <c r="A4" s="20"/>
      <c r="B4" s="18">
        <f>rok</f>
        <v>2023</v>
      </c>
      <c r="C4" s="18">
        <f>B4+1</f>
        <v>2024</v>
      </c>
      <c r="D4" s="18">
        <f>C4+1</f>
        <v>2025</v>
      </c>
      <c r="E4" s="18" t="s">
        <v>33</v>
      </c>
    </row>
    <row r="5" spans="1:5" ht="15.75">
      <c r="A5" s="14"/>
      <c r="B5" s="32"/>
      <c r="C5" s="32"/>
      <c r="D5" s="32"/>
      <c r="E5" s="32"/>
    </row>
    <row r="6" spans="1:5" ht="15.75">
      <c r="A6" s="14"/>
      <c r="B6" s="32"/>
      <c r="C6" s="32"/>
      <c r="D6" s="32"/>
      <c r="E6" s="32"/>
    </row>
    <row r="7" spans="1:5" ht="15.75">
      <c r="A7" s="14"/>
      <c r="B7" s="32"/>
      <c r="C7" s="32"/>
      <c r="D7" s="32"/>
      <c r="E7" s="32"/>
    </row>
    <row r="8" spans="1:5" ht="15.75">
      <c r="A8" s="14"/>
      <c r="B8" s="32"/>
      <c r="C8" s="32"/>
      <c r="D8" s="32"/>
      <c r="E8" s="32"/>
    </row>
    <row r="9" spans="1:5" ht="15.75">
      <c r="A9" s="14"/>
      <c r="B9" s="32"/>
      <c r="C9" s="32"/>
      <c r="D9" s="32"/>
      <c r="E9" s="32"/>
    </row>
    <row r="10" spans="1:5" ht="15.75">
      <c r="A10" s="14"/>
      <c r="B10" s="32"/>
      <c r="C10" s="32"/>
      <c r="D10" s="32"/>
      <c r="E10" s="32"/>
    </row>
    <row r="11" spans="1:5" ht="15.75">
      <c r="A11" s="21" t="s">
        <v>85</v>
      </c>
      <c r="B11" s="33"/>
      <c r="C11" s="33"/>
      <c r="D11" s="33"/>
      <c r="E11" s="33"/>
    </row>
    <row r="13" ht="15.75">
      <c r="A13" s="8" t="s">
        <v>49</v>
      </c>
    </row>
    <row r="14" spans="1:5" ht="15.75">
      <c r="A14" s="22"/>
      <c r="B14" s="18" t="str">
        <f>"1.1."&amp;FIXED(rok,0,TRUE)</f>
        <v>1.1.2023</v>
      </c>
      <c r="C14" s="18" t="str">
        <f>"1.1."&amp;FIXED(rok+1,0,TRUE)</f>
        <v>1.1.2024</v>
      </c>
      <c r="D14" s="18" t="str">
        <f>"1.1."&amp;FIXED(rok+2,0,TRUE)</f>
        <v>1.1.2025</v>
      </c>
      <c r="E14" s="18" t="str">
        <f>"1.1."&amp;FIXED(rok+3,0,TRUE)</f>
        <v>1.1.2026</v>
      </c>
    </row>
    <row r="15" spans="1:5" ht="15.75">
      <c r="A15" s="17" t="s">
        <v>36</v>
      </c>
      <c r="B15" s="38"/>
      <c r="C15" s="38"/>
      <c r="D15" s="38"/>
      <c r="E15" s="38"/>
    </row>
    <row r="16" spans="1:5" ht="15.75">
      <c r="A16" s="17" t="s">
        <v>37</v>
      </c>
      <c r="B16" s="38"/>
      <c r="C16" s="38"/>
      <c r="D16" s="38"/>
      <c r="E16" s="38"/>
    </row>
    <row r="17" spans="1:5" ht="15.75">
      <c r="A17" s="17" t="s">
        <v>38</v>
      </c>
      <c r="B17" s="38"/>
      <c r="C17" s="38"/>
      <c r="D17" s="38"/>
      <c r="E17" s="38"/>
    </row>
    <row r="18" spans="1:5" ht="17.25">
      <c r="A18" s="1" t="s">
        <v>50</v>
      </c>
      <c r="B18" s="38"/>
      <c r="C18" s="38"/>
      <c r="D18" s="38"/>
      <c r="E18" s="38"/>
    </row>
    <row r="20" ht="15.75">
      <c r="A20" s="8" t="s">
        <v>42</v>
      </c>
    </row>
    <row r="21" spans="1:5" ht="15.75">
      <c r="A21" s="23"/>
      <c r="B21" s="25">
        <f>rok</f>
        <v>2023</v>
      </c>
      <c r="C21" s="25">
        <f>B21+1</f>
        <v>2024</v>
      </c>
      <c r="D21" s="25">
        <f>C21+1</f>
        <v>2025</v>
      </c>
      <c r="E21" s="26" t="str">
        <f>FIXED(rok+3,0,TRUE)&amp;" a dále"</f>
        <v>2026 a dále</v>
      </c>
    </row>
    <row r="22" spans="1:5" ht="15.75">
      <c r="A22" s="17" t="s">
        <v>48</v>
      </c>
      <c r="B22" s="40">
        <f>B11</f>
        <v>0</v>
      </c>
      <c r="C22" s="40">
        <f>C11</f>
        <v>0</v>
      </c>
      <c r="D22" s="40">
        <f>D11</f>
        <v>0</v>
      </c>
      <c r="E22" s="40">
        <f>E11</f>
        <v>0</v>
      </c>
    </row>
    <row r="23" spans="1:5" ht="15.75">
      <c r="A23" s="24" t="s">
        <v>44</v>
      </c>
      <c r="B23" s="36"/>
      <c r="C23" s="36"/>
      <c r="D23" s="36"/>
      <c r="E23" s="36"/>
    </row>
    <row r="24" spans="1:5" ht="15.75">
      <c r="A24" s="17" t="s">
        <v>45</v>
      </c>
      <c r="B24" s="37"/>
      <c r="C24" s="37"/>
      <c r="D24" s="37"/>
      <c r="E24" s="37"/>
    </row>
    <row r="25" spans="1:6" ht="15.75">
      <c r="A25" s="2"/>
      <c r="B25" s="44"/>
      <c r="C25" s="44"/>
      <c r="D25" s="44"/>
      <c r="E25" s="44"/>
      <c r="F25" s="45"/>
    </row>
    <row r="26" spans="1:6" ht="18.75">
      <c r="A26" s="31" t="s">
        <v>30</v>
      </c>
      <c r="B26" s="29"/>
      <c r="C26" s="29"/>
      <c r="D26" s="29"/>
      <c r="E26" s="30"/>
      <c r="F26" s="3"/>
    </row>
  </sheetData>
  <sheetProtection/>
  <printOptions heading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  <oddFooter>&amp;LVŠE IOM - OP 13&amp;CStrana &amp;P&amp;RMiloš Mařík, Pavla Maříková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8.8984375" style="0" customWidth="1"/>
    <col min="2" max="6" width="10.5" style="0" customWidth="1"/>
  </cols>
  <sheetData>
    <row r="1" ht="18.75">
      <c r="A1" s="11" t="s">
        <v>51</v>
      </c>
    </row>
    <row r="3" ht="15.75">
      <c r="A3" s="8" t="s">
        <v>32</v>
      </c>
    </row>
    <row r="4" spans="1:5" ht="15.75">
      <c r="A4" s="20"/>
      <c r="B4" s="18">
        <f>rok</f>
        <v>2023</v>
      </c>
      <c r="C4" s="18">
        <f>B4+1</f>
        <v>2024</v>
      </c>
      <c r="D4" s="18">
        <f>C4+1</f>
        <v>2025</v>
      </c>
      <c r="E4" s="18" t="s">
        <v>33</v>
      </c>
    </row>
    <row r="5" spans="1:5" ht="15.75">
      <c r="A5" s="14"/>
      <c r="B5" s="32"/>
      <c r="C5" s="32"/>
      <c r="D5" s="32"/>
      <c r="E5" s="32"/>
    </row>
    <row r="6" spans="1:5" ht="15.75">
      <c r="A6" s="14"/>
      <c r="B6" s="32"/>
      <c r="C6" s="32"/>
      <c r="D6" s="32"/>
      <c r="E6" s="32"/>
    </row>
    <row r="7" spans="1:5" ht="15.75">
      <c r="A7" s="14"/>
      <c r="B7" s="32"/>
      <c r="C7" s="32"/>
      <c r="D7" s="32"/>
      <c r="E7" s="32"/>
    </row>
    <row r="8" spans="1:5" ht="15.75">
      <c r="A8" s="21" t="s">
        <v>85</v>
      </c>
      <c r="B8" s="33"/>
      <c r="C8" s="33"/>
      <c r="D8" s="33"/>
      <c r="E8" s="33"/>
    </row>
    <row r="10" ht="15.75">
      <c r="A10" s="8" t="s">
        <v>49</v>
      </c>
    </row>
    <row r="11" spans="1:5" ht="15.75">
      <c r="A11" s="22"/>
      <c r="B11" s="18" t="str">
        <f>"1.1."&amp;FIXED(rok,0,TRUE)</f>
        <v>1.1.2023</v>
      </c>
      <c r="C11" s="18" t="str">
        <f>"1.1."&amp;FIXED(rok+1,0,TRUE)</f>
        <v>1.1.2024</v>
      </c>
      <c r="D11" s="18" t="str">
        <f>"1.1."&amp;FIXED(rok+2,0,TRUE)</f>
        <v>1.1.2025</v>
      </c>
      <c r="E11" s="18" t="str">
        <f>"1.1."&amp;FIXED(rok+3,0,TRUE)</f>
        <v>1.1.2026</v>
      </c>
    </row>
    <row r="12" spans="1:5" ht="15.75">
      <c r="A12" s="17" t="s">
        <v>52</v>
      </c>
      <c r="B12" s="41"/>
      <c r="C12" s="41"/>
      <c r="D12" s="41"/>
      <c r="E12" s="41"/>
    </row>
    <row r="13" spans="1:5" ht="15.75">
      <c r="A13" s="17" t="s">
        <v>53</v>
      </c>
      <c r="B13" s="41"/>
      <c r="C13" s="41"/>
      <c r="D13" s="41"/>
      <c r="E13" s="41"/>
    </row>
    <row r="15" ht="15.75">
      <c r="A15" s="8" t="s">
        <v>42</v>
      </c>
    </row>
    <row r="16" spans="1:5" ht="15.75">
      <c r="A16" s="23"/>
      <c r="B16" s="25">
        <f>rok</f>
        <v>2023</v>
      </c>
      <c r="C16" s="25">
        <f>B16+1</f>
        <v>2024</v>
      </c>
      <c r="D16" s="25">
        <f>C16+1</f>
        <v>2025</v>
      </c>
      <c r="E16" s="26" t="str">
        <f>FIXED(rok+3,0,TRUE)&amp;" a dále"</f>
        <v>2026 a dále</v>
      </c>
    </row>
    <row r="17" spans="1:5" ht="15.75">
      <c r="A17" s="23" t="s">
        <v>34</v>
      </c>
      <c r="B17" s="40">
        <f>B8</f>
        <v>0</v>
      </c>
      <c r="C17" s="40">
        <f>C8</f>
        <v>0</v>
      </c>
      <c r="D17" s="40">
        <f>D8</f>
        <v>0</v>
      </c>
      <c r="E17" s="40">
        <f>E8</f>
        <v>0</v>
      </c>
    </row>
    <row r="18" spans="1:5" ht="15.75">
      <c r="A18" s="23" t="s">
        <v>54</v>
      </c>
      <c r="B18" s="40"/>
      <c r="C18" s="40"/>
      <c r="D18" s="40"/>
      <c r="E18" s="40"/>
    </row>
    <row r="19" spans="1:5" ht="15.75">
      <c r="A19" s="23" t="s">
        <v>55</v>
      </c>
      <c r="B19" s="40"/>
      <c r="C19" s="40"/>
      <c r="D19" s="40"/>
      <c r="E19" s="40"/>
    </row>
    <row r="20" spans="1:5" ht="15.75">
      <c r="A20" s="17" t="s">
        <v>56</v>
      </c>
      <c r="B20" s="40"/>
      <c r="C20" s="40"/>
      <c r="D20" s="40"/>
      <c r="E20" s="40"/>
    </row>
    <row r="21" spans="1:5" ht="15.75">
      <c r="A21" s="28" t="s">
        <v>57</v>
      </c>
      <c r="B21" s="42"/>
      <c r="C21" s="42"/>
      <c r="D21" s="42"/>
      <c r="E21" s="42"/>
    </row>
    <row r="22" spans="1:5" s="56" customFormat="1" ht="15.75">
      <c r="A22" s="70" t="s">
        <v>89</v>
      </c>
      <c r="B22" s="71"/>
      <c r="C22" s="71"/>
      <c r="D22" s="71"/>
      <c r="E22" s="71"/>
    </row>
    <row r="23" spans="1:5" ht="15.75">
      <c r="A23" s="24" t="s">
        <v>44</v>
      </c>
      <c r="B23" s="36"/>
      <c r="C23" s="36"/>
      <c r="D23" s="36"/>
      <c r="E23" s="36"/>
    </row>
    <row r="24" spans="1:5" ht="15.75">
      <c r="A24" s="17" t="s">
        <v>45</v>
      </c>
      <c r="B24" s="43"/>
      <c r="C24" s="43"/>
      <c r="D24" s="43"/>
      <c r="E24" s="43"/>
    </row>
    <row r="26" spans="1:6" ht="18.75">
      <c r="A26" s="31" t="s">
        <v>30</v>
      </c>
      <c r="B26" s="29"/>
      <c r="C26" s="29"/>
      <c r="D26" s="29"/>
      <c r="E26" s="30"/>
      <c r="F26" s="3"/>
    </row>
  </sheetData>
  <sheetProtection/>
  <printOptions heading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&amp;C&amp;A</oddHeader>
    <oddFooter>&amp;LVŠE IOM - OP 13&amp;CStrana &amp;P&amp;RMiloš Mařík, Pavla Maříková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Varianty metody DCF</dc:title>
  <dc:subject/>
  <dc:creator>Marik</dc:creator>
  <cp:keywords/>
  <dc:description/>
  <cp:lastModifiedBy>Pavla Maříková</cp:lastModifiedBy>
  <cp:lastPrinted>2008-06-09T09:11:30Z</cp:lastPrinted>
  <dcterms:created xsi:type="dcterms:W3CDTF">2003-02-06T12:50:53Z</dcterms:created>
  <dcterms:modified xsi:type="dcterms:W3CDTF">2023-02-27T12:12:25Z</dcterms:modified>
  <cp:category/>
  <cp:version/>
  <cp:contentType/>
  <cp:contentStatus/>
</cp:coreProperties>
</file>